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33" activeTab="0"/>
  </bookViews>
  <sheets>
    <sheet name="Training Plan" sheetId="1" r:id="rId1"/>
    <sheet name="Yearly Plan" sheetId="2" r:id="rId2"/>
    <sheet name="Graphs" sheetId="3" r:id="rId3"/>
    <sheet name="Strength Cond." sheetId="4" r:id="rId4"/>
    <sheet name="Notes" sheetId="5" r:id="rId5"/>
    <sheet name="Training Intensities" sheetId="6" r:id="rId6"/>
    <sheet name="Master" sheetId="7" r:id="rId7"/>
    <sheet name="Calender" sheetId="8" r:id="rId8"/>
    <sheet name="Plan Summary" sheetId="9" r:id="rId9"/>
  </sheets>
  <externalReferences>
    <externalReference r:id="rId12"/>
  </externalReferences>
  <definedNames>
    <definedName name="BuildUp" localSheetId="4">'[1]Master'!$C$4</definedName>
    <definedName name="BuildUp">'Master'!$C$4</definedName>
    <definedName name="CalStart" localSheetId="4">'[1]Calender'!$O$1</definedName>
    <definedName name="CalStart">'Calender'!$O$1</definedName>
    <definedName name="ColoursOn" localSheetId="4">'[1]Master'!$B$51</definedName>
    <definedName name="ColoursOn">'Master'!$B$51</definedName>
    <definedName name="Comments">'Plan Summary'!$D$31</definedName>
    <definedName name="DaysOfWeek" localSheetId="4">'[1]Master'!$B$34</definedName>
    <definedName name="DaysOfWeek">'Master'!$B$34</definedName>
    <definedName name="Difficulty" localSheetId="4">'[1]Master'!$B$44:$B$47</definedName>
    <definedName name="Difficulty">'Master'!$B$44:$B$47</definedName>
    <definedName name="Discipline1" localSheetId="4">'[1]Master'!$C$10</definedName>
    <definedName name="Discipline1">'Master'!$C$10</definedName>
    <definedName name="Discipline2" localSheetId="4">'[1]Master'!$C$11</definedName>
    <definedName name="Discipline2">'Master'!$C$11</definedName>
    <definedName name="Discipline3" localSheetId="4">'[1]Master'!$C$12</definedName>
    <definedName name="Discipline3">'Master'!$C$12</definedName>
    <definedName name="Discipline4" localSheetId="4">'[1]Master'!$C$13</definedName>
    <definedName name="Discipline4">'Master'!$C$13</definedName>
    <definedName name="Disciplines" localSheetId="4">'[1]Master'!$C$10:$C$15</definedName>
    <definedName name="Disciplines">'Master'!$C$10:$C$15</definedName>
    <definedName name="EndDate" localSheetId="4">'[1]Yearly Plan'!$B$3</definedName>
    <definedName name="EndDate">'Yearly Plan'!$B$3</definedName>
    <definedName name="EventDate" localSheetId="4">'[1]Master'!$C$5</definedName>
    <definedName name="EventDate">'Master'!$C$5</definedName>
    <definedName name="Name" localSheetId="4">'[1]Master'!$C$3</definedName>
    <definedName name="Name">'Master'!$C$3</definedName>
    <definedName name="PlanDates" localSheetId="4">'[1]Yearly Plan'!$C$4:$BO$4</definedName>
    <definedName name="PlanDates">'Yearly Plan'!$C$4:$BO$4</definedName>
    <definedName name="PlanSummaryDates" localSheetId="4">'[1]Plan Summary'!$E$2:$BD$2</definedName>
    <definedName name="PlanSummaryDates">'Plan Summary'!$E$2:$BD$2</definedName>
    <definedName name="Preps" localSheetId="4">'[1]Master'!$B$28:$B$32</definedName>
    <definedName name="Preps">'Master'!$B$28:$B$32</definedName>
    <definedName name="_xlnm.Print_Area" localSheetId="0">'Training Plan'!$A$1:$J$2</definedName>
    <definedName name="_xlnm.Print_Titles" localSheetId="0">'Training Plan'!$2:$2</definedName>
    <definedName name="TPStartDate" localSheetId="4">'[1]Training Plan'!$B$3</definedName>
    <definedName name="TPStartDate">'Training Plan'!#REF!</definedName>
    <definedName name="WeeklyDif">'Plan Summary'!$D$3</definedName>
    <definedName name="WeeklyGoal">'Plan Summary'!$D$4</definedName>
    <definedName name="YearlyStartDate" localSheetId="4">'[1]Yearly Plan'!$B$2</definedName>
    <definedName name="YearlyStartDate">'Yearly Plan'!$B$2</definedName>
  </definedNames>
  <calcPr fullCalcOnLoad="1"/>
</workbook>
</file>

<file path=xl/sharedStrings.xml><?xml version="1.0" encoding="utf-8"?>
<sst xmlns="http://schemas.openxmlformats.org/spreadsheetml/2006/main" count="489" uniqueCount="176">
  <si>
    <t>Start Date</t>
  </si>
  <si>
    <t>End Date</t>
  </si>
  <si>
    <t>Duration of current program</t>
  </si>
  <si>
    <t>Weeks to main event</t>
  </si>
  <si>
    <t>Periodisation</t>
  </si>
  <si>
    <t>Competition</t>
  </si>
  <si>
    <t xml:space="preserve">Goal Setting                       </t>
  </si>
  <si>
    <t>Performance testing</t>
  </si>
  <si>
    <t>Other Commitments</t>
  </si>
  <si>
    <t>Work, friends, family</t>
  </si>
  <si>
    <t>Technique</t>
  </si>
  <si>
    <t>Gym</t>
  </si>
  <si>
    <t>Pilates</t>
  </si>
  <si>
    <t>Circuit class</t>
  </si>
  <si>
    <t>Further Preparation</t>
  </si>
  <si>
    <t>Performance Psyc</t>
  </si>
  <si>
    <t xml:space="preserve">Name: </t>
  </si>
  <si>
    <t>Build up to:</t>
  </si>
  <si>
    <t>Major event date:</t>
  </si>
  <si>
    <t>Enter the date of the major event here.  This will be used to calculate the Weeks To Go on the Training Plan</t>
  </si>
  <si>
    <t>Day</t>
  </si>
  <si>
    <t>Days of the Week</t>
  </si>
  <si>
    <t>Discipline 1</t>
  </si>
  <si>
    <t>Discipline 2</t>
  </si>
  <si>
    <t>Discipline 3</t>
  </si>
  <si>
    <t>Discipline 4</t>
  </si>
  <si>
    <t>Master Information</t>
  </si>
  <si>
    <t>Enter the main training disciplines here</t>
  </si>
  <si>
    <t>PREPARATIONS</t>
  </si>
  <si>
    <t>General Prep</t>
  </si>
  <si>
    <t>Specific Prep</t>
  </si>
  <si>
    <t>Race</t>
  </si>
  <si>
    <t>Micro Break</t>
  </si>
  <si>
    <t>Off Season</t>
  </si>
  <si>
    <t>Yearly Plan</t>
  </si>
  <si>
    <t>Week</t>
  </si>
  <si>
    <t>Commencing</t>
  </si>
  <si>
    <t>Sessions</t>
  </si>
  <si>
    <t>Distance</t>
  </si>
  <si>
    <t>Planned</t>
  </si>
  <si>
    <t>Actual</t>
  </si>
  <si>
    <t>Comments</t>
  </si>
  <si>
    <t>Focus</t>
  </si>
  <si>
    <t>Annual Plan week</t>
  </si>
  <si>
    <t>Difficulty</t>
  </si>
  <si>
    <t>Hard</t>
  </si>
  <si>
    <t>Easy</t>
  </si>
  <si>
    <t>Taper</t>
  </si>
  <si>
    <t>Moderate</t>
  </si>
  <si>
    <t>Discipline</t>
  </si>
  <si>
    <t>Details</t>
  </si>
  <si>
    <t>Duration (min)</t>
  </si>
  <si>
    <t>Actual (min)</t>
  </si>
  <si>
    <t>Intensity RPI</t>
  </si>
  <si>
    <t>Actual Intensity</t>
  </si>
  <si>
    <t>Actual Avg Heart Rate</t>
  </si>
  <si>
    <t>Rest</t>
  </si>
  <si>
    <t>Rank</t>
  </si>
  <si>
    <t>Disciplines</t>
  </si>
  <si>
    <t>Rankings</t>
  </si>
  <si>
    <t xml:space="preserve">Priority training </t>
  </si>
  <si>
    <t>2nd most impt training</t>
  </si>
  <si>
    <t>Actual Distance (Km)</t>
  </si>
  <si>
    <t>Mon</t>
  </si>
  <si>
    <t>Tue</t>
  </si>
  <si>
    <t>Wed</t>
  </si>
  <si>
    <t>Thu</t>
  </si>
  <si>
    <t>Fri</t>
  </si>
  <si>
    <t>Sat</t>
  </si>
  <si>
    <t>Sun</t>
  </si>
  <si>
    <t>Colours</t>
  </si>
  <si>
    <t>Comments:  How did you feel, where did you go, what was the weather like?</t>
  </si>
  <si>
    <t>Aerobic Base</t>
  </si>
  <si>
    <t>Strength endurance</t>
  </si>
  <si>
    <t>Speed endurance</t>
  </si>
  <si>
    <t xml:space="preserve">Weekly Goal  </t>
  </si>
  <si>
    <t>Total</t>
  </si>
  <si>
    <t>Duration</t>
  </si>
  <si>
    <t>Heart Rate</t>
  </si>
  <si>
    <t>Minutes - Hours</t>
  </si>
  <si>
    <t>Scale</t>
  </si>
  <si>
    <t>Intensity</t>
  </si>
  <si>
    <t>HR Zones</t>
  </si>
  <si>
    <t>Description</t>
  </si>
  <si>
    <t>Recovery (Rec)</t>
  </si>
  <si>
    <t>Can talk easily e.g. recovery,cool down</t>
  </si>
  <si>
    <t>Steady</t>
  </si>
  <si>
    <t>Aerobic (A1)</t>
  </si>
  <si>
    <t>Mod Hard</t>
  </si>
  <si>
    <t>Aerobic + (A2)</t>
  </si>
  <si>
    <t>Anaerobic (A3)</t>
  </si>
  <si>
    <t>V Hard</t>
  </si>
  <si>
    <t>Anaerobic + (A4)</t>
  </si>
  <si>
    <t xml:space="preserve">sucking in all the oxygen you can! </t>
  </si>
  <si>
    <t>Max</t>
  </si>
  <si>
    <t>Maximal (max)</t>
  </si>
  <si>
    <t>Sprinting - Giving it everything!!</t>
  </si>
  <si>
    <t>Training Intensities</t>
  </si>
  <si>
    <t>Start</t>
  </si>
  <si>
    <t>Finish</t>
  </si>
  <si>
    <t>Comment</t>
  </si>
  <si>
    <t>Summary</t>
  </si>
  <si>
    <t>E</t>
  </si>
  <si>
    <t>Event</t>
  </si>
  <si>
    <t>Total Work</t>
  </si>
  <si>
    <t>Time Conversions</t>
  </si>
  <si>
    <t>Minutes</t>
  </si>
  <si>
    <t>Hours</t>
  </si>
  <si>
    <t>1</t>
  </si>
  <si>
    <t>2</t>
  </si>
  <si>
    <t>5</t>
  </si>
  <si>
    <r>
      <t>4</t>
    </r>
  </si>
  <si>
    <t>3</t>
  </si>
  <si>
    <r>
      <t>1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</si>
  <si>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1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2</t>
    </r>
  </si>
  <si>
    <r>
      <t>1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</si>
  <si>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2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</si>
  <si>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2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2</t>
    </r>
  </si>
  <si>
    <r>
      <t>2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</si>
  <si>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3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</si>
  <si>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3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2</t>
    </r>
  </si>
  <si>
    <r>
      <t>3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</si>
  <si>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4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</si>
  <si>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r>
      <t>4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2</t>
    </r>
  </si>
  <si>
    <r>
      <t>4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4</t>
    </r>
  </si>
  <si>
    <t>Notes</t>
  </si>
  <si>
    <t>Next event</t>
  </si>
  <si>
    <t>Key event</t>
  </si>
  <si>
    <t>Key Dates</t>
  </si>
  <si>
    <t xml:space="preserve">Testing done </t>
  </si>
  <si>
    <t>Goals for each week</t>
  </si>
  <si>
    <t>How did the last # weeks of training go?</t>
  </si>
  <si>
    <r>
      <rPr>
        <b/>
        <sz val="8"/>
        <color indexed="8"/>
        <rFont val="Arial"/>
        <family val="2"/>
      </rPr>
      <t>Are we on target to the next big goal?</t>
    </r>
    <r>
      <rPr>
        <sz val="8"/>
        <color theme="1"/>
        <rFont val="Arial"/>
        <family val="2"/>
      </rPr>
      <t xml:space="preserve">
</t>
    </r>
    <r>
      <rPr>
        <sz val="7"/>
        <color indexed="8"/>
        <rFont val="Arial"/>
        <family val="2"/>
      </rPr>
      <t>How is this going to feel when you achieve it? Who will be there with you? How will you celebrate?</t>
    </r>
  </si>
  <si>
    <r>
      <rPr>
        <b/>
        <sz val="8"/>
        <color indexed="8"/>
        <rFont val="Arial"/>
        <family val="2"/>
      </rPr>
      <t>Strengths/ areas to develop</t>
    </r>
    <r>
      <rPr>
        <sz val="8"/>
        <color theme="1"/>
        <rFont val="Arial"/>
        <family val="2"/>
      </rPr>
      <t xml:space="preserve">
</t>
    </r>
    <r>
      <rPr>
        <sz val="7"/>
        <color indexed="8"/>
        <rFont val="Arial"/>
        <family val="2"/>
      </rPr>
      <t>Rate your disciplines or components of yr performance and explain why</t>
    </r>
  </si>
  <si>
    <r>
      <rPr>
        <b/>
        <sz val="8"/>
        <color indexed="8"/>
        <rFont val="Arial"/>
        <family val="2"/>
      </rPr>
      <t xml:space="preserve">Key sessions </t>
    </r>
    <r>
      <rPr>
        <b/>
        <sz val="7"/>
        <color indexed="8"/>
        <rFont val="Arial"/>
        <family val="2"/>
      </rPr>
      <t xml:space="preserve">- </t>
    </r>
    <r>
      <rPr>
        <sz val="7"/>
        <color indexed="8"/>
        <rFont val="Arial"/>
        <family val="2"/>
      </rPr>
      <t>objectives during the next plan</t>
    </r>
  </si>
  <si>
    <t>Date /week</t>
  </si>
  <si>
    <t>don’t feel like talking but can talk in single words</t>
  </si>
  <si>
    <t xml:space="preserve">can talk comfortably but you are breathing more heavily </t>
  </si>
  <si>
    <t>You are really puffing now but can still talk in sentences</t>
  </si>
  <si>
    <t>Warm up</t>
  </si>
  <si>
    <t>Exercise</t>
  </si>
  <si>
    <t>Reps</t>
  </si>
  <si>
    <t>Sets</t>
  </si>
  <si>
    <t>Weight</t>
  </si>
  <si>
    <t>Total Time</t>
  </si>
  <si>
    <t>Strength Conditioning Programme</t>
  </si>
  <si>
    <t>Est. min</t>
  </si>
  <si>
    <t>Build</t>
  </si>
  <si>
    <t>Strength and mobility</t>
  </si>
  <si>
    <t>Group session</t>
  </si>
  <si>
    <t>Cycle or Run or Swim</t>
  </si>
  <si>
    <t>MTB</t>
  </si>
  <si>
    <t>Motatapu MTB</t>
  </si>
  <si>
    <t>Commute</t>
  </si>
  <si>
    <t>Fun weekend ride</t>
  </si>
  <si>
    <t>MTB- technical</t>
  </si>
  <si>
    <t>Long weekend ride</t>
  </si>
  <si>
    <t>Hill ride</t>
  </si>
  <si>
    <t>Sunday ride</t>
  </si>
  <si>
    <t>12 weeks</t>
  </si>
  <si>
    <t>11 weeks</t>
  </si>
  <si>
    <t>10 weeks</t>
  </si>
  <si>
    <t>9 weeks</t>
  </si>
  <si>
    <t>8 weeks</t>
  </si>
  <si>
    <t>7 weeks</t>
  </si>
  <si>
    <t>6 weeks</t>
  </si>
  <si>
    <t>5 weeks</t>
  </si>
  <si>
    <t xml:space="preserve"> Phase 3: Specific preparation, 8 week block</t>
  </si>
  <si>
    <t>rest day</t>
  </si>
  <si>
    <t>rest</t>
  </si>
  <si>
    <t>Endurance - flat/undulating</t>
  </si>
  <si>
    <t>Rest day</t>
  </si>
  <si>
    <t>Endurance - flat/small hills</t>
  </si>
  <si>
    <t>Boxing Day ride</t>
  </si>
  <si>
    <t>Long Sunday ride</t>
  </si>
  <si>
    <t>TEAM CP Training Plan: The Pioneer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</si>
</sst>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d/mm/yy;@"/>
    <numFmt numFmtId="166" formatCode="dd/mm/yy;@"/>
    <numFmt numFmtId="167" formatCode="mmm"/>
    <numFmt numFmtId="168" formatCode="[$-1409]h:mm:ss\ AM/PM"/>
    <numFmt numFmtId="169" formatCode="dd"/>
    <numFmt numFmtId="170" formatCode="d"/>
    <numFmt numFmtId="171" formatCode="hh:mm"/>
    <numFmt numFmtId="172" formatCode="#,##0_);\(#,##0\)"/>
  </numFmts>
  <fonts count="7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7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sz val="6"/>
      <name val="Tahoma"/>
      <family val="2"/>
    </font>
    <font>
      <b/>
      <sz val="10"/>
      <name val="Tahoma"/>
      <family val="2"/>
    </font>
    <font>
      <sz val="6"/>
      <color indexed="8"/>
      <name val="Arial"/>
      <family val="2"/>
    </font>
    <font>
      <sz val="6"/>
      <name val="Arial Narrow"/>
      <family val="2"/>
    </font>
    <font>
      <sz val="6"/>
      <color indexed="9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sz val="6"/>
      <color indexed="10"/>
      <name val="Arial Narrow"/>
      <family val="2"/>
    </font>
    <font>
      <sz val="6"/>
      <color indexed="10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1"/>
      <name val="Arial"/>
      <family val="2"/>
    </font>
    <font>
      <b/>
      <sz val="8"/>
      <color indexed="51"/>
      <name val="Arial"/>
      <family val="2"/>
    </font>
    <font>
      <b/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D2A000"/>
      <name val="Arial"/>
      <family val="2"/>
    </font>
    <font>
      <b/>
      <sz val="8"/>
      <color rgb="FFD2A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3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30" fillId="0" borderId="0">
      <alignment/>
      <protection/>
    </xf>
    <xf numFmtId="0" fontId="1" fillId="31" borderId="7" applyNumberFormat="0" applyFont="0" applyAlignment="0" applyProtection="0"/>
    <xf numFmtId="0" fontId="73" fillId="26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14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5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 quotePrefix="1">
      <alignment/>
    </xf>
    <xf numFmtId="0" fontId="0" fillId="0" borderId="20" xfId="0" applyBorder="1" applyAlignment="1" quotePrefix="1">
      <alignment/>
    </xf>
    <xf numFmtId="0" fontId="0" fillId="0" borderId="22" xfId="0" applyBorder="1" applyAlignment="1" quotePrefix="1">
      <alignment/>
    </xf>
    <xf numFmtId="166" fontId="0" fillId="0" borderId="23" xfId="0" applyNumberFormat="1" applyBorder="1" applyAlignment="1">
      <alignment textRotation="90"/>
    </xf>
    <xf numFmtId="166" fontId="0" fillId="0" borderId="24" xfId="0" applyNumberFormat="1" applyBorder="1" applyAlignment="1">
      <alignment textRotation="90"/>
    </xf>
    <xf numFmtId="166" fontId="0" fillId="0" borderId="25" xfId="0" applyNumberFormat="1" applyBorder="1" applyAlignment="1">
      <alignment textRotation="90"/>
    </xf>
    <xf numFmtId="14" fontId="2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Continuous" vertical="center"/>
    </xf>
    <xf numFmtId="0" fontId="0" fillId="0" borderId="25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32" borderId="12" xfId="0" applyFill="1" applyBorder="1" applyAlignment="1" applyProtection="1">
      <alignment horizontal="center"/>
      <protection locked="0"/>
    </xf>
    <xf numFmtId="166" fontId="0" fillId="32" borderId="12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 quotePrefix="1">
      <alignment horizontal="left"/>
    </xf>
    <xf numFmtId="0" fontId="0" fillId="0" borderId="22" xfId="0" applyBorder="1" applyAlignment="1">
      <alignment/>
    </xf>
    <xf numFmtId="0" fontId="12" fillId="0" borderId="0" xfId="0" applyFont="1" applyAlignment="1">
      <alignment horizontal="center"/>
    </xf>
    <xf numFmtId="0" fontId="0" fillId="0" borderId="23" xfId="0" applyBorder="1" applyAlignment="1">
      <alignment vertical="center"/>
    </xf>
    <xf numFmtId="0" fontId="12" fillId="0" borderId="24" xfId="0" applyFont="1" applyBorder="1" applyAlignment="1">
      <alignment vertical="center"/>
    </xf>
    <xf numFmtId="15" fontId="0" fillId="0" borderId="24" xfId="0" applyNumberFormat="1" applyBorder="1" applyAlignment="1">
      <alignment horizontal="center"/>
    </xf>
    <xf numFmtId="15" fontId="0" fillId="0" borderId="25" xfId="0" applyNumberFormat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Border="1" applyAlignment="1" quotePrefix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167" fontId="12" fillId="0" borderId="0" xfId="0" applyNumberFormat="1" applyFont="1" applyAlignment="1">
      <alignment horizontal="right"/>
    </xf>
    <xf numFmtId="170" fontId="0" fillId="0" borderId="21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67" fontId="1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8" xfId="0" applyBorder="1" applyAlignment="1">
      <alignment vertical="center"/>
    </xf>
    <xf numFmtId="0" fontId="12" fillId="0" borderId="20" xfId="0" applyFont="1" applyBorder="1" applyAlignment="1">
      <alignment/>
    </xf>
    <xf numFmtId="0" fontId="12" fillId="0" borderId="28" xfId="0" applyFont="1" applyBorder="1" applyAlignment="1" quotePrefix="1">
      <alignment horizontal="right" vertical="center"/>
    </xf>
    <xf numFmtId="166" fontId="18" fillId="0" borderId="35" xfId="0" applyNumberFormat="1" applyFont="1" applyBorder="1" applyAlignment="1">
      <alignment horizontal="left"/>
    </xf>
    <xf numFmtId="0" fontId="15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18" xfId="0" applyFont="1" applyBorder="1" applyAlignment="1">
      <alignment horizontal="left"/>
    </xf>
    <xf numFmtId="171" fontId="12" fillId="0" borderId="38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8" xfId="0" applyBorder="1" applyAlignment="1" applyProtection="1">
      <alignment/>
      <protection locked="0"/>
    </xf>
    <xf numFmtId="0" fontId="9" fillId="33" borderId="23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10" fillId="34" borderId="25" xfId="0" applyFont="1" applyFill="1" applyBorder="1" applyAlignment="1">
      <alignment vertical="center"/>
    </xf>
    <xf numFmtId="0" fontId="9" fillId="34" borderId="23" xfId="0" applyFont="1" applyFill="1" applyBorder="1" applyAlignment="1">
      <alignment vertical="center"/>
    </xf>
    <xf numFmtId="0" fontId="8" fillId="0" borderId="28" xfId="0" applyFont="1" applyFill="1" applyBorder="1" applyAlignment="1" quotePrefix="1">
      <alignment horizontal="center" vertical="top" wrapText="1"/>
    </xf>
    <xf numFmtId="0" fontId="8" fillId="0" borderId="29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31" xfId="0" applyFont="1" applyFill="1" applyBorder="1" applyAlignment="1" quotePrefix="1">
      <alignment horizontal="center" vertical="top" wrapText="1"/>
    </xf>
    <xf numFmtId="0" fontId="8" fillId="0" borderId="33" xfId="0" applyFont="1" applyFill="1" applyBorder="1" applyAlignment="1" quotePrefix="1">
      <alignment horizontal="center" vertical="top" wrapText="1"/>
    </xf>
    <xf numFmtId="0" fontId="8" fillId="0" borderId="34" xfId="0" applyFont="1" applyFill="1" applyBorder="1" applyAlignment="1" quotePrefix="1">
      <alignment horizontal="center" vertical="top" wrapText="1"/>
    </xf>
    <xf numFmtId="3" fontId="0" fillId="0" borderId="0" xfId="0" applyNumberFormat="1" applyAlignment="1">
      <alignment horizontal="center"/>
    </xf>
    <xf numFmtId="3" fontId="0" fillId="0" borderId="31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20" fontId="12" fillId="0" borderId="30" xfId="0" applyNumberFormat="1" applyFont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20" fontId="12" fillId="0" borderId="31" xfId="0" applyNumberFormat="1" applyFont="1" applyBorder="1" applyAlignment="1">
      <alignment horizontal="center"/>
    </xf>
    <xf numFmtId="3" fontId="12" fillId="0" borderId="32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0" fontId="0" fillId="0" borderId="28" xfId="0" applyBorder="1" applyAlignment="1">
      <alignment horizontal="centerContinuous" vertical="top"/>
    </xf>
    <xf numFmtId="0" fontId="0" fillId="0" borderId="29" xfId="0" applyBorder="1" applyAlignment="1">
      <alignment horizontal="centerContinuous" vertical="top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28" xfId="0" applyFont="1" applyBorder="1" applyAlignment="1">
      <alignment horizontal="centerContinuous"/>
    </xf>
    <xf numFmtId="0" fontId="12" fillId="0" borderId="25" xfId="0" applyFont="1" applyBorder="1" applyAlignment="1">
      <alignment horizontal="centerContinuous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0" fillId="0" borderId="0" xfId="0" applyNumberFormat="1" applyBorder="1" applyAlignment="1">
      <alignment horizontal="center"/>
    </xf>
    <xf numFmtId="166" fontId="12" fillId="0" borderId="3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5" fontId="0" fillId="0" borderId="24" xfId="0" applyNumberForma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21" fillId="35" borderId="23" xfId="0" applyFont="1" applyFill="1" applyBorder="1" applyAlignment="1">
      <alignment vertical="center"/>
    </xf>
    <xf numFmtId="0" fontId="22" fillId="35" borderId="25" xfId="0" applyFont="1" applyFill="1" applyBorder="1" applyAlignment="1">
      <alignment vertical="center"/>
    </xf>
    <xf numFmtId="0" fontId="0" fillId="0" borderId="29" xfId="0" applyBorder="1" applyAlignment="1" applyProtection="1">
      <alignment wrapText="1"/>
      <protection locked="0"/>
    </xf>
    <xf numFmtId="0" fontId="0" fillId="0" borderId="39" xfId="0" applyBorder="1" applyAlignment="1">
      <alignment wrapText="1"/>
    </xf>
    <xf numFmtId="0" fontId="0" fillId="32" borderId="12" xfId="0" applyFill="1" applyBorder="1" applyAlignment="1" applyProtection="1" quotePrefix="1">
      <alignment horizontal="center"/>
      <protection locked="0"/>
    </xf>
    <xf numFmtId="0" fontId="2" fillId="0" borderId="26" xfId="0" applyFont="1" applyFill="1" applyBorder="1" applyAlignment="1" applyProtection="1">
      <alignment vertical="center" wrapText="1"/>
      <protection/>
    </xf>
    <xf numFmtId="3" fontId="19" fillId="0" borderId="33" xfId="0" applyNumberFormat="1" applyFont="1" applyBorder="1" applyAlignment="1">
      <alignment horizontal="center"/>
    </xf>
    <xf numFmtId="3" fontId="19" fillId="0" borderId="34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3" fontId="19" fillId="0" borderId="27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0" fontId="0" fillId="0" borderId="21" xfId="0" applyBorder="1" applyAlignment="1" applyProtection="1" quotePrefix="1">
      <alignment horizontal="left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12" fontId="24" fillId="0" borderId="25" xfId="0" applyNumberFormat="1" applyFont="1" applyBorder="1" applyAlignment="1" quotePrefix="1">
      <alignment horizontal="center"/>
    </xf>
    <xf numFmtId="0" fontId="17" fillId="0" borderId="40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vertical="center" wrapText="1"/>
    </xf>
    <xf numFmtId="0" fontId="17" fillId="0" borderId="44" xfId="0" applyFont="1" applyFill="1" applyBorder="1" applyAlignment="1" applyProtection="1">
      <alignment vertical="top" wrapText="1"/>
      <protection locked="0"/>
    </xf>
    <xf numFmtId="0" fontId="17" fillId="0" borderId="26" xfId="0" applyFont="1" applyFill="1" applyBorder="1" applyAlignment="1" applyProtection="1" quotePrefix="1">
      <alignment horizontal="left" vertical="top" wrapText="1"/>
      <protection locked="0"/>
    </xf>
    <xf numFmtId="0" fontId="17" fillId="0" borderId="44" xfId="0" applyFont="1" applyFill="1" applyBorder="1" applyAlignment="1" applyProtection="1">
      <alignment/>
      <protection locked="0"/>
    </xf>
    <xf numFmtId="0" fontId="17" fillId="0" borderId="45" xfId="0" applyFont="1" applyFill="1" applyBorder="1" applyAlignment="1" applyProtection="1">
      <alignment/>
      <protection locked="0"/>
    </xf>
    <xf numFmtId="0" fontId="17" fillId="0" borderId="26" xfId="0" applyFont="1" applyFill="1" applyBorder="1" applyAlignment="1" applyProtection="1" quotePrefix="1">
      <alignment horizontal="left" vertical="top"/>
      <protection locked="0"/>
    </xf>
    <xf numFmtId="0" fontId="17" fillId="0" borderId="15" xfId="0" applyFont="1" applyFill="1" applyBorder="1" applyAlignment="1" applyProtection="1">
      <alignment/>
      <protection locked="0"/>
    </xf>
    <xf numFmtId="0" fontId="17" fillId="0" borderId="26" xfId="0" applyFont="1" applyFill="1" applyBorder="1" applyAlignment="1" applyProtection="1">
      <alignment vertical="top" wrapText="1"/>
      <protection locked="0"/>
    </xf>
    <xf numFmtId="0" fontId="17" fillId="0" borderId="26" xfId="0" applyFont="1" applyFill="1" applyBorder="1" applyAlignment="1" applyProtection="1">
      <alignment/>
      <protection locked="0"/>
    </xf>
    <xf numFmtId="0" fontId="17" fillId="0" borderId="46" xfId="0" applyFont="1" applyFill="1" applyBorder="1" applyAlignment="1" applyProtection="1">
      <alignment vertical="top" wrapText="1"/>
      <protection locked="0"/>
    </xf>
    <xf numFmtId="0" fontId="17" fillId="0" borderId="44" xfId="0" applyFont="1" applyFill="1" applyBorder="1" applyAlignment="1" applyProtection="1">
      <alignment vertical="center" wrapText="1"/>
      <protection/>
    </xf>
    <xf numFmtId="0" fontId="17" fillId="0" borderId="46" xfId="0" applyFont="1" applyFill="1" applyBorder="1" applyAlignment="1" applyProtection="1">
      <alignment vertical="top" wrapText="1"/>
      <protection/>
    </xf>
    <xf numFmtId="0" fontId="17" fillId="0" borderId="11" xfId="0" applyFont="1" applyFill="1" applyBorder="1" applyAlignment="1" applyProtection="1">
      <alignment vertical="center" wrapText="1"/>
      <protection locked="0"/>
    </xf>
    <xf numFmtId="3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12" xfId="0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0" fillId="0" borderId="0" xfId="57" applyAlignment="1">
      <alignment wrapText="1"/>
      <protection/>
    </xf>
    <xf numFmtId="0" fontId="30" fillId="0" borderId="0" xfId="57">
      <alignment/>
      <protection/>
    </xf>
    <xf numFmtId="0" fontId="30" fillId="0" borderId="0" xfId="57" applyAlignment="1">
      <alignment vertical="center" wrapText="1"/>
      <protection/>
    </xf>
    <xf numFmtId="0" fontId="31" fillId="0" borderId="0" xfId="57" applyFont="1" applyAlignment="1">
      <alignment vertical="center" wrapText="1"/>
      <protection/>
    </xf>
    <xf numFmtId="0" fontId="30" fillId="0" borderId="0" xfId="57" applyAlignment="1">
      <alignment vertical="center"/>
      <protection/>
    </xf>
    <xf numFmtId="0" fontId="31" fillId="0" borderId="23" xfId="57" applyFont="1" applyBorder="1" applyAlignment="1">
      <alignment vertical="center" wrapText="1"/>
      <protection/>
    </xf>
    <xf numFmtId="0" fontId="30" fillId="0" borderId="24" xfId="57" applyBorder="1" applyAlignment="1">
      <alignment vertical="center" wrapText="1"/>
      <protection/>
    </xf>
    <xf numFmtId="0" fontId="30" fillId="0" borderId="25" xfId="57" applyBorder="1" applyAlignment="1">
      <alignment vertical="center" wrapText="1"/>
      <protection/>
    </xf>
    <xf numFmtId="0" fontId="31" fillId="0" borderId="12" xfId="57" applyFont="1" applyBorder="1" applyAlignment="1">
      <alignment vertical="center" wrapText="1"/>
      <protection/>
    </xf>
    <xf numFmtId="0" fontId="30" fillId="0" borderId="12" xfId="57" applyBorder="1" applyAlignment="1">
      <alignment vertical="center" wrapText="1"/>
      <protection/>
    </xf>
    <xf numFmtId="0" fontId="30" fillId="0" borderId="12" xfId="57" applyBorder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12" fillId="0" borderId="23" xfId="0" applyFont="1" applyBorder="1" applyAlignment="1">
      <alignment horizontal="center" vertical="center"/>
    </xf>
    <xf numFmtId="0" fontId="30" fillId="0" borderId="23" xfId="57" applyBorder="1">
      <alignment/>
      <protection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30" fillId="0" borderId="12" xfId="57" applyBorder="1" applyAlignment="1">
      <alignment horizontal="center" vertical="center"/>
      <protection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77" fillId="0" borderId="0" xfId="0" applyFont="1" applyAlignment="1">
      <alignment/>
    </xf>
    <xf numFmtId="0" fontId="78" fillId="0" borderId="23" xfId="0" applyFont="1" applyBorder="1" applyAlignment="1">
      <alignment horizontal="center"/>
    </xf>
    <xf numFmtId="0" fontId="78" fillId="0" borderId="24" xfId="0" applyFont="1" applyBorder="1" applyAlignment="1">
      <alignment/>
    </xf>
    <xf numFmtId="0" fontId="78" fillId="0" borderId="24" xfId="0" applyFont="1" applyBorder="1" applyAlignment="1">
      <alignment horizontal="center"/>
    </xf>
    <xf numFmtId="0" fontId="78" fillId="0" borderId="24" xfId="0" applyFont="1" applyBorder="1" applyAlignment="1">
      <alignment horizontal="center" wrapText="1"/>
    </xf>
    <xf numFmtId="0" fontId="78" fillId="0" borderId="24" xfId="0" applyFont="1" applyBorder="1" applyAlignment="1" quotePrefix="1">
      <alignment horizontal="center" wrapText="1"/>
    </xf>
    <xf numFmtId="0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0" fontId="19" fillId="0" borderId="33" xfId="0" applyFont="1" applyBorder="1" applyAlignment="1">
      <alignment horizontal="left" wrapText="1"/>
    </xf>
    <xf numFmtId="0" fontId="0" fillId="0" borderId="33" xfId="0" applyBorder="1" applyAlignment="1">
      <alignment/>
    </xf>
    <xf numFmtId="0" fontId="0" fillId="0" borderId="21" xfId="0" applyBorder="1" applyAlignment="1" applyProtection="1">
      <alignment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47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 quotePrefix="1">
      <alignment horizontal="left" wrapText="1"/>
      <protection locked="0"/>
    </xf>
    <xf numFmtId="0" fontId="4" fillId="0" borderId="44" xfId="0" applyFont="1" applyFill="1" applyBorder="1" applyAlignment="1" applyProtection="1" quotePrefix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30" fillId="0" borderId="24" xfId="57" applyBorder="1" applyAlignment="1">
      <alignment vertical="top" wrapText="1"/>
      <protection/>
    </xf>
    <xf numFmtId="0" fontId="30" fillId="0" borderId="25" xfId="57" applyBorder="1" applyAlignment="1">
      <alignment vertical="top" wrapText="1"/>
      <protection/>
    </xf>
    <xf numFmtId="0" fontId="0" fillId="0" borderId="12" xfId="0" applyBorder="1" applyAlignment="1">
      <alignment horizontal="center" vertical="top" wrapText="1"/>
    </xf>
    <xf numFmtId="0" fontId="29" fillId="0" borderId="23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rength exercises All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indexed="13"/>
      </font>
      <fill>
        <patternFill>
          <bgColor indexed="8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8"/>
        </patternFill>
      </fill>
      <border>
        <left style="thin"/>
        <right style="thin"/>
        <top style="thin"/>
        <bottom style="thin"/>
      </border>
    </dxf>
    <dxf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>
          <bgColor rgb="FF008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3366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00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Training Duration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8"/>
          <c:w val="0.7877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Summary'!$D$26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Summary'!$E$26:$P$26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0.1909722222222222</c:v>
                </c:pt>
                <c:pt idx="10">
                  <c:v>0.4340277777777778</c:v>
                </c:pt>
                <c:pt idx="11">
                  <c:v>0.5381944444444444</c:v>
                </c:pt>
              </c:numCache>
            </c:numRef>
          </c:val>
        </c:ser>
        <c:ser>
          <c:idx val="1"/>
          <c:order val="1"/>
          <c:tx>
            <c:strRef>
              <c:f>'Plan Summary'!$D$27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Summary'!$E$27:$P$27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4717"/>
        <c:crosses val="autoZero"/>
        <c:auto val="0"/>
        <c:lblOffset val="100"/>
        <c:tickLblSkip val="1"/>
        <c:noMultiLvlLbl val="0"/>
      </c:catAx>
      <c:valAx>
        <c:axId val="28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Duration (hours:minutes)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01004"/>
        <c:crossesAt val="1"/>
        <c:crossBetween val="between"/>
        <c:dispUnits/>
        <c:majorUnit val="0.04167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48975"/>
          <c:w val="0.123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Training Time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8"/>
          <c:w val="0.816"/>
          <c:h val="0.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Summary'!$B$5</c:f>
              <c:strCache>
                <c:ptCount val="1"/>
                <c:pt idx="0">
                  <c:v>MTB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Summary'!$E$7:$P$7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Summary'!$B$10</c:f>
              <c:strCache>
                <c:ptCount val="1"/>
                <c:pt idx="0">
                  <c:v>Group session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Summary'!$E$12:$P$12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'Plan Summary'!$B$15</c:f>
              <c:strCache>
                <c:ptCount val="1"/>
                <c:pt idx="0">
                  <c:v>Commute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Summary'!$E$17:$P$17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'Plan Summary'!$B$20</c:f>
              <c:strCache>
                <c:ptCount val="1"/>
                <c:pt idx="0">
                  <c:v>Gym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Summary'!$E$22:$P$22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5495"/>
        <c:crosses val="autoZero"/>
        <c:auto val="0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Duration (hours:minutes)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82454"/>
        <c:crossesAt val="1"/>
        <c:crossBetween val="between"/>
        <c:dispUnits/>
        <c:majorUnit val="0.04167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75"/>
          <c:y val="0.41025"/>
          <c:w val="0.184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Distance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8"/>
          <c:w val="0.816"/>
          <c:h val="0.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Summary'!$B$5</c:f>
              <c:strCache>
                <c:ptCount val="1"/>
                <c:pt idx="0">
                  <c:v>MTB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Summary'!$E$8:$P$8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Summary'!$B$10</c:f>
              <c:strCache>
                <c:ptCount val="1"/>
                <c:pt idx="0">
                  <c:v>Group session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Summary'!$E$13:$P$13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'Plan Summary'!$B$15</c:f>
              <c:strCache>
                <c:ptCount val="1"/>
                <c:pt idx="0">
                  <c:v>Commute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Summary'!$E$18:$P$18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'Plan Summary'!$B$20</c:f>
              <c:strCache>
                <c:ptCount val="1"/>
                <c:pt idx="0">
                  <c:v>Gym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Summary'!$E$23:$P$23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7137"/>
        <c:crosses val="autoZero"/>
        <c:auto val="0"/>
        <c:lblOffset val="100"/>
        <c:tickLblSkip val="1"/>
        <c:noMultiLvlLbl val="0"/>
      </c:catAx>
      <c:valAx>
        <c:axId val="4927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Duration (hours:minutes)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75"/>
          <c:y val="0.41025"/>
          <c:w val="0.184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Work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8"/>
          <c:w val="0.796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'Plan Summary'!$D$29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Summary'!$E$29:$P$29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'Plan Summary'!$D$30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Summary'!$E$2:$P$2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'Plan Summary'!$E$30:$P$30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53787"/>
        <c:crosses val="autoZero"/>
        <c:auto val="0"/>
        <c:lblOffset val="100"/>
        <c:tickLblSkip val="1"/>
        <c:noMultiLvlLbl val="0"/>
      </c:cat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Work (Time x Effort)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4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48975"/>
          <c:w val="0.123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1428750</xdr:colOff>
      <xdr:row>0</xdr:row>
      <xdr:rowOff>114300</xdr:rowOff>
    </xdr:from>
    <xdr:to>
      <xdr:col>11</xdr:col>
      <xdr:colOff>9525</xdr:colOff>
      <xdr:row>1</xdr:row>
      <xdr:rowOff>38100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rcRect l="4707" t="10169" r="5288" b="10168"/>
        <a:stretch>
          <a:fillRect/>
        </a:stretch>
      </xdr:blipFill>
      <xdr:spPr>
        <a:xfrm>
          <a:off x="8296275" y="114300"/>
          <a:ext cx="1724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0</xdr:row>
      <xdr:rowOff>19050</xdr:rowOff>
    </xdr:from>
    <xdr:to>
      <xdr:col>30</xdr:col>
      <xdr:colOff>266700</xdr:colOff>
      <xdr:row>2</xdr:row>
      <xdr:rowOff>171450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9050"/>
          <a:ext cx="1924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47910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523875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4800600" y="0"/>
        <a:ext cx="47910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523875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2857500"/>
        <a:ext cx="47910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17</xdr:col>
      <xdr:colOff>523875</xdr:colOff>
      <xdr:row>39</xdr:row>
      <xdr:rowOff>133350</xdr:rowOff>
    </xdr:to>
    <xdr:graphicFrame>
      <xdr:nvGraphicFramePr>
        <xdr:cNvPr id="4" name="Chart 3"/>
        <xdr:cNvGraphicFramePr/>
      </xdr:nvGraphicFramePr>
      <xdr:xfrm>
        <a:off x="4800600" y="2857500"/>
        <a:ext cx="479107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7</xdr:col>
      <xdr:colOff>9525</xdr:colOff>
      <xdr:row>1</xdr:row>
      <xdr:rowOff>9525</xdr:rowOff>
    </xdr:to>
    <xdr:pic>
      <xdr:nvPicPr>
        <xdr:cNvPr id="1" name="Picture 107" descr="S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0"/>
          <a:ext cx="1962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</xdr:row>
      <xdr:rowOff>76200</xdr:rowOff>
    </xdr:from>
    <xdr:to>
      <xdr:col>4</xdr:col>
      <xdr:colOff>9525</xdr:colOff>
      <xdr:row>4</xdr:row>
      <xdr:rowOff>76200</xdr:rowOff>
    </xdr:to>
    <xdr:sp>
      <xdr:nvSpPr>
        <xdr:cNvPr id="1" name="Line 5269"/>
        <xdr:cNvSpPr>
          <a:spLocks/>
        </xdr:cNvSpPr>
      </xdr:nvSpPr>
      <xdr:spPr>
        <a:xfrm flipH="1">
          <a:off x="2495550" y="666750"/>
          <a:ext cx="247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9</xdr:row>
      <xdr:rowOff>0</xdr:rowOff>
    </xdr:from>
    <xdr:to>
      <xdr:col>3</xdr:col>
      <xdr:colOff>219075</xdr:colOff>
      <xdr:row>12</xdr:row>
      <xdr:rowOff>133350</xdr:rowOff>
    </xdr:to>
    <xdr:sp>
      <xdr:nvSpPr>
        <xdr:cNvPr id="2" name="Right Brace 1"/>
        <xdr:cNvSpPr>
          <a:spLocks/>
        </xdr:cNvSpPr>
      </xdr:nvSpPr>
      <xdr:spPr>
        <a:xfrm>
          <a:off x="2552700" y="1304925"/>
          <a:ext cx="104775" cy="5619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AppData\Local\Microsoft\Windows\Temporary%20Internet%20Files\Content.Outlook\9S5HZWB5\CURRENT%20CLIENTS\Miles%20Watson\(P15V1)%20Miles%20Watson%2023rd%20April%20-%2028th%20Ma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ly Plan"/>
      <sheetName val="Training Plan"/>
      <sheetName val="Notes"/>
      <sheetName val="Training Intensities"/>
      <sheetName val="Plan Summary"/>
      <sheetName val="Graphs"/>
      <sheetName val="Calender"/>
      <sheetName val="Master"/>
    </sheetNames>
    <sheetDataSet>
      <sheetData sheetId="0">
        <row r="2">
          <cell r="B2">
            <v>41022</v>
          </cell>
        </row>
        <row r="3">
          <cell r="B3">
            <v>41316</v>
          </cell>
        </row>
        <row r="4">
          <cell r="C4">
            <v>41022</v>
          </cell>
          <cell r="D4">
            <v>41029</v>
          </cell>
          <cell r="E4">
            <v>41036</v>
          </cell>
          <cell r="F4">
            <v>41043</v>
          </cell>
          <cell r="G4">
            <v>41050</v>
          </cell>
          <cell r="H4">
            <v>41057</v>
          </cell>
          <cell r="I4">
            <v>41064</v>
          </cell>
          <cell r="J4">
            <v>41071</v>
          </cell>
          <cell r="K4">
            <v>41078</v>
          </cell>
          <cell r="L4">
            <v>41085</v>
          </cell>
          <cell r="M4">
            <v>41092</v>
          </cell>
          <cell r="N4">
            <v>41099</v>
          </cell>
          <cell r="O4">
            <v>41106</v>
          </cell>
          <cell r="P4">
            <v>41113</v>
          </cell>
          <cell r="Q4">
            <v>41120</v>
          </cell>
          <cell r="R4">
            <v>41127</v>
          </cell>
          <cell r="S4">
            <v>41134</v>
          </cell>
          <cell r="T4">
            <v>41141</v>
          </cell>
          <cell r="U4">
            <v>41148</v>
          </cell>
          <cell r="V4">
            <v>41155</v>
          </cell>
          <cell r="W4">
            <v>41162</v>
          </cell>
          <cell r="X4">
            <v>41169</v>
          </cell>
          <cell r="Y4">
            <v>41176</v>
          </cell>
          <cell r="Z4">
            <v>41183</v>
          </cell>
          <cell r="AA4">
            <v>41190</v>
          </cell>
          <cell r="AB4">
            <v>41197</v>
          </cell>
          <cell r="AC4">
            <v>41204</v>
          </cell>
          <cell r="AD4">
            <v>41211</v>
          </cell>
          <cell r="AE4">
            <v>41218</v>
          </cell>
          <cell r="AF4">
            <v>41225</v>
          </cell>
          <cell r="AG4">
            <v>41232</v>
          </cell>
          <cell r="AH4">
            <v>41239</v>
          </cell>
          <cell r="AI4">
            <v>41246</v>
          </cell>
          <cell r="AJ4">
            <v>41253</v>
          </cell>
          <cell r="AK4">
            <v>41260</v>
          </cell>
          <cell r="AL4">
            <v>41267</v>
          </cell>
          <cell r="AM4">
            <v>41274</v>
          </cell>
          <cell r="AN4">
            <v>41281</v>
          </cell>
          <cell r="AO4">
            <v>41288</v>
          </cell>
          <cell r="AP4">
            <v>41295</v>
          </cell>
          <cell r="AQ4">
            <v>41302</v>
          </cell>
          <cell r="AR4">
            <v>41309</v>
          </cell>
          <cell r="AS4">
            <v>41316</v>
          </cell>
          <cell r="AT4">
            <v>41323</v>
          </cell>
          <cell r="AU4">
            <v>41330</v>
          </cell>
          <cell r="AV4">
            <v>41337</v>
          </cell>
          <cell r="AW4">
            <v>41344</v>
          </cell>
          <cell r="AX4">
            <v>41351</v>
          </cell>
          <cell r="AY4">
            <v>41358</v>
          </cell>
          <cell r="AZ4">
            <v>41365</v>
          </cell>
          <cell r="BA4">
            <v>41372</v>
          </cell>
          <cell r="BB4">
            <v>41379</v>
          </cell>
          <cell r="BC4">
            <v>41386</v>
          </cell>
          <cell r="BD4">
            <v>41393</v>
          </cell>
          <cell r="BE4">
            <v>41400</v>
          </cell>
          <cell r="BF4">
            <v>41407</v>
          </cell>
          <cell r="BG4">
            <v>41414</v>
          </cell>
          <cell r="BH4">
            <v>41421</v>
          </cell>
          <cell r="BI4">
            <v>41428</v>
          </cell>
          <cell r="BJ4">
            <v>41435</v>
          </cell>
          <cell r="BK4">
            <v>41442</v>
          </cell>
          <cell r="BL4">
            <v>41449</v>
          </cell>
          <cell r="BM4">
            <v>41456</v>
          </cell>
          <cell r="BN4">
            <v>41463</v>
          </cell>
          <cell r="BO4">
            <v>41470</v>
          </cell>
        </row>
      </sheetData>
      <sheetData sheetId="1">
        <row r="3">
          <cell r="B3">
            <v>41022</v>
          </cell>
        </row>
      </sheetData>
      <sheetData sheetId="4">
        <row r="2">
          <cell r="E2">
            <v>41022</v>
          </cell>
          <cell r="F2">
            <v>41029</v>
          </cell>
          <cell r="G2">
            <v>41036</v>
          </cell>
          <cell r="H2">
            <v>41043</v>
          </cell>
          <cell r="I2">
            <v>41050</v>
          </cell>
          <cell r="J2">
            <v>41057</v>
          </cell>
          <cell r="K2">
            <v>41064</v>
          </cell>
          <cell r="L2">
            <v>41071</v>
          </cell>
          <cell r="M2">
            <v>41078</v>
          </cell>
          <cell r="N2">
            <v>41085</v>
          </cell>
          <cell r="O2">
            <v>41092</v>
          </cell>
          <cell r="P2">
            <v>41099</v>
          </cell>
          <cell r="Q2">
            <v>41106</v>
          </cell>
          <cell r="R2">
            <v>41113</v>
          </cell>
          <cell r="S2">
            <v>41120</v>
          </cell>
          <cell r="T2">
            <v>41127</v>
          </cell>
          <cell r="U2">
            <v>41134</v>
          </cell>
          <cell r="V2">
            <v>41141</v>
          </cell>
          <cell r="W2">
            <v>41148</v>
          </cell>
          <cell r="X2">
            <v>41155</v>
          </cell>
          <cell r="Y2">
            <v>41162</v>
          </cell>
          <cell r="Z2">
            <v>41169</v>
          </cell>
          <cell r="AA2">
            <v>41176</v>
          </cell>
          <cell r="AB2">
            <v>41183</v>
          </cell>
          <cell r="AC2">
            <v>41190</v>
          </cell>
          <cell r="AD2">
            <v>41197</v>
          </cell>
          <cell r="AE2">
            <v>41204</v>
          </cell>
          <cell r="AF2">
            <v>41211</v>
          </cell>
          <cell r="AG2">
            <v>41218</v>
          </cell>
          <cell r="AH2">
            <v>41225</v>
          </cell>
          <cell r="AI2">
            <v>41232</v>
          </cell>
          <cell r="AJ2">
            <v>41239</v>
          </cell>
          <cell r="AK2">
            <v>41246</v>
          </cell>
          <cell r="AL2">
            <v>41253</v>
          </cell>
          <cell r="AM2">
            <v>41260</v>
          </cell>
          <cell r="AN2">
            <v>41267</v>
          </cell>
          <cell r="AO2">
            <v>41274</v>
          </cell>
          <cell r="AP2">
            <v>41281</v>
          </cell>
          <cell r="AQ2">
            <v>41288</v>
          </cell>
          <cell r="AR2">
            <v>41295</v>
          </cell>
          <cell r="AS2">
            <v>41302</v>
          </cell>
          <cell r="AT2">
            <v>41309</v>
          </cell>
          <cell r="AU2">
            <v>41316</v>
          </cell>
          <cell r="AV2">
            <v>41323</v>
          </cell>
          <cell r="AW2">
            <v>41330</v>
          </cell>
          <cell r="AX2">
            <v>41337</v>
          </cell>
          <cell r="AY2">
            <v>41344</v>
          </cell>
          <cell r="AZ2">
            <v>41351</v>
          </cell>
          <cell r="BA2">
            <v>41358</v>
          </cell>
          <cell r="BB2">
            <v>41365</v>
          </cell>
          <cell r="BC2">
            <v>41372</v>
          </cell>
          <cell r="BD2">
            <v>41379</v>
          </cell>
        </row>
      </sheetData>
      <sheetData sheetId="6">
        <row r="1">
          <cell r="O1">
            <v>2</v>
          </cell>
        </row>
      </sheetData>
      <sheetData sheetId="7">
        <row r="3">
          <cell r="C3" t="str">
            <v>Miles Watson</v>
          </cell>
        </row>
        <row r="4">
          <cell r="C4" t="str">
            <v>Longest Day</v>
          </cell>
        </row>
        <row r="5">
          <cell r="C5">
            <v>41314</v>
          </cell>
        </row>
        <row r="10">
          <cell r="C10" t="str">
            <v>Cycle</v>
          </cell>
        </row>
        <row r="11">
          <cell r="C11" t="str">
            <v>Run</v>
          </cell>
        </row>
        <row r="12">
          <cell r="C12" t="str">
            <v>Kayak</v>
          </cell>
        </row>
        <row r="13">
          <cell r="C13" t="str">
            <v>Gym</v>
          </cell>
        </row>
        <row r="14">
          <cell r="C14" t="str">
            <v>Rest</v>
          </cell>
        </row>
        <row r="15">
          <cell r="C15" t="str">
            <v>Event</v>
          </cell>
        </row>
        <row r="28">
          <cell r="B28" t="str">
            <v>General Prep</v>
          </cell>
        </row>
        <row r="29">
          <cell r="B29" t="str">
            <v>Specific Prep</v>
          </cell>
        </row>
        <row r="30">
          <cell r="B30" t="str">
            <v>Race</v>
          </cell>
        </row>
        <row r="31">
          <cell r="B31" t="str">
            <v>Micro Break</v>
          </cell>
        </row>
        <row r="32">
          <cell r="B32" t="str">
            <v>Off Season</v>
          </cell>
        </row>
        <row r="34">
          <cell r="B34" t="str">
            <v>Days of the Week</v>
          </cell>
        </row>
        <row r="44">
          <cell r="B44" t="str">
            <v>Easy</v>
          </cell>
        </row>
        <row r="45">
          <cell r="B45" t="str">
            <v>Moderate</v>
          </cell>
        </row>
        <row r="46">
          <cell r="B46" t="str">
            <v>Hard</v>
          </cell>
        </row>
        <row r="47">
          <cell r="B47" t="str">
            <v>Taper</v>
          </cell>
        </row>
        <row r="51">
          <cell r="B5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10" sqref="I10"/>
    </sheetView>
  </sheetViews>
  <sheetFormatPr defaultColWidth="9.33203125" defaultRowHeight="11.25"/>
  <cols>
    <col min="1" max="1" width="9" style="0" customWidth="1"/>
    <col min="2" max="2" width="18.16015625" style="0" customWidth="1"/>
    <col min="3" max="3" width="8.33203125" style="5" customWidth="1"/>
    <col min="4" max="4" width="30.83203125" style="40" customWidth="1"/>
    <col min="5" max="5" width="9.16015625" style="0" customWidth="1"/>
    <col min="6" max="6" width="6.83203125" style="0" customWidth="1"/>
    <col min="7" max="7" width="9" style="0" customWidth="1"/>
    <col min="8" max="8" width="9.16015625" style="0" customWidth="1"/>
    <col min="10" max="10" width="10.33203125" style="0" customWidth="1"/>
    <col min="11" max="11" width="55" style="0" customWidth="1"/>
  </cols>
  <sheetData>
    <row r="1" ht="48" customHeight="1">
      <c r="A1" s="39" t="s">
        <v>175</v>
      </c>
    </row>
    <row r="2" spans="1:11" s="206" customFormat="1" ht="45.75" thickBot="1">
      <c r="A2" s="207" t="s">
        <v>20</v>
      </c>
      <c r="B2" s="208" t="s">
        <v>49</v>
      </c>
      <c r="C2" s="209" t="s">
        <v>57</v>
      </c>
      <c r="D2" s="210" t="s">
        <v>50</v>
      </c>
      <c r="E2" s="211" t="s">
        <v>51</v>
      </c>
      <c r="F2" s="210" t="s">
        <v>52</v>
      </c>
      <c r="G2" s="210" t="s">
        <v>62</v>
      </c>
      <c r="H2" s="210" t="s">
        <v>53</v>
      </c>
      <c r="I2" s="210" t="s">
        <v>54</v>
      </c>
      <c r="J2" s="210" t="s">
        <v>55</v>
      </c>
      <c r="K2" s="211" t="s">
        <v>71</v>
      </c>
    </row>
    <row r="3" spans="1:11" ht="11.25" customHeight="1">
      <c r="A3" s="81">
        <v>42688</v>
      </c>
      <c r="B3" s="82" t="s">
        <v>159</v>
      </c>
      <c r="C3" s="139" t="s">
        <v>46</v>
      </c>
      <c r="D3" s="217" t="s">
        <v>167</v>
      </c>
      <c r="E3" s="218"/>
      <c r="F3" s="218"/>
      <c r="G3" s="218"/>
      <c r="H3" s="218"/>
      <c r="I3" s="218"/>
      <c r="J3" s="218"/>
      <c r="K3" s="140" t="s">
        <v>100</v>
      </c>
    </row>
    <row r="4" spans="1:11" ht="11.25">
      <c r="A4" s="77" t="s">
        <v>63</v>
      </c>
      <c r="B4" s="214" t="s">
        <v>11</v>
      </c>
      <c r="C4" s="87">
        <v>1</v>
      </c>
      <c r="D4" s="213" t="s">
        <v>148</v>
      </c>
      <c r="E4" s="214">
        <v>40</v>
      </c>
      <c r="F4" s="214"/>
      <c r="G4" s="214"/>
      <c r="H4" s="214">
        <v>2</v>
      </c>
      <c r="I4" s="77"/>
      <c r="J4" s="77"/>
      <c r="K4" s="76"/>
    </row>
    <row r="5" spans="1:11" ht="11.25">
      <c r="A5" s="205" t="s">
        <v>64</v>
      </c>
      <c r="B5" s="214" t="s">
        <v>149</v>
      </c>
      <c r="C5" s="87">
        <v>2</v>
      </c>
      <c r="D5" s="213" t="s">
        <v>155</v>
      </c>
      <c r="E5" s="214">
        <v>75</v>
      </c>
      <c r="F5" s="214"/>
      <c r="G5" s="214"/>
      <c r="H5" s="214">
        <v>4</v>
      </c>
      <c r="I5" s="205"/>
      <c r="J5" s="205"/>
      <c r="K5" s="204"/>
    </row>
    <row r="6" spans="1:11" ht="11.25">
      <c r="A6" s="77" t="s">
        <v>65</v>
      </c>
      <c r="B6" s="214" t="s">
        <v>56</v>
      </c>
      <c r="C6" s="87"/>
      <c r="D6" s="213" t="s">
        <v>169</v>
      </c>
      <c r="E6" s="214">
        <v>0</v>
      </c>
      <c r="F6" s="214"/>
      <c r="G6" s="214"/>
      <c r="H6" s="214">
        <v>2</v>
      </c>
      <c r="I6" s="77"/>
      <c r="J6" s="77"/>
      <c r="K6" s="76"/>
    </row>
    <row r="7" spans="1:11" ht="11.25">
      <c r="A7" s="205" t="s">
        <v>66</v>
      </c>
      <c r="B7" s="214" t="s">
        <v>151</v>
      </c>
      <c r="C7" s="87">
        <v>2</v>
      </c>
      <c r="D7" s="213" t="s">
        <v>157</v>
      </c>
      <c r="E7" s="214">
        <v>0</v>
      </c>
      <c r="F7" s="214"/>
      <c r="G7" s="214"/>
      <c r="H7" s="214">
        <v>2</v>
      </c>
      <c r="I7" s="205"/>
      <c r="J7" s="205"/>
      <c r="K7" s="204"/>
    </row>
    <row r="8" spans="1:11" ht="11.25">
      <c r="A8" s="77" t="s">
        <v>67</v>
      </c>
      <c r="B8" s="214" t="s">
        <v>11</v>
      </c>
      <c r="C8" s="87"/>
      <c r="D8" s="213" t="s">
        <v>169</v>
      </c>
      <c r="E8" s="214">
        <v>40</v>
      </c>
      <c r="F8" s="214"/>
      <c r="G8" s="214"/>
      <c r="H8" s="214">
        <v>2</v>
      </c>
      <c r="I8" s="77"/>
      <c r="J8" s="77"/>
      <c r="K8" s="76"/>
    </row>
    <row r="9" spans="1:11" ht="11.25">
      <c r="A9" s="77" t="s">
        <v>68</v>
      </c>
      <c r="B9" s="214" t="s">
        <v>151</v>
      </c>
      <c r="C9" s="87">
        <v>1</v>
      </c>
      <c r="D9" s="213" t="s">
        <v>154</v>
      </c>
      <c r="E9" s="214">
        <v>120</v>
      </c>
      <c r="F9" s="214"/>
      <c r="G9" s="214"/>
      <c r="H9" s="214">
        <v>2</v>
      </c>
      <c r="I9" s="77"/>
      <c r="J9" s="77"/>
      <c r="K9" s="76"/>
    </row>
    <row r="10" spans="1:11" ht="11.25">
      <c r="A10" s="77" t="s">
        <v>69</v>
      </c>
      <c r="B10" s="214" t="s">
        <v>56</v>
      </c>
      <c r="C10" s="87"/>
      <c r="D10" s="213" t="s">
        <v>168</v>
      </c>
      <c r="E10" s="214">
        <v>0</v>
      </c>
      <c r="F10" s="214"/>
      <c r="G10" s="214"/>
      <c r="H10" s="212">
        <v>0</v>
      </c>
      <c r="I10" s="77"/>
      <c r="J10" s="77"/>
      <c r="K10" s="76"/>
    </row>
    <row r="11" spans="1:11" ht="3.75" customHeight="1">
      <c r="A11" s="88"/>
      <c r="B11" s="89"/>
      <c r="C11" s="90"/>
      <c r="D11" s="91"/>
      <c r="E11" s="75"/>
      <c r="F11" s="75"/>
      <c r="G11" s="75"/>
      <c r="H11" s="92"/>
      <c r="I11" s="92"/>
      <c r="J11" s="92"/>
      <c r="K11" s="148"/>
    </row>
    <row r="12" spans="1:11" ht="12" thickBot="1">
      <c r="A12" s="83"/>
      <c r="B12" s="84"/>
      <c r="C12" s="84"/>
      <c r="D12" s="84"/>
      <c r="E12" s="85">
        <f>SUM(E4:E11)/1440</f>
        <v>0.1909722222222222</v>
      </c>
      <c r="F12" s="85">
        <f>SUM(F4:F11)/1440</f>
        <v>0</v>
      </c>
      <c r="G12" s="86">
        <f>SUM(G4:G11)</f>
        <v>0</v>
      </c>
      <c r="H12" s="18"/>
      <c r="I12" s="18"/>
      <c r="J12" s="18"/>
      <c r="K12" s="149"/>
    </row>
    <row r="13" spans="1:11" ht="11.25" customHeight="1">
      <c r="A13" s="81">
        <f>+A3+7</f>
        <v>42695</v>
      </c>
      <c r="B13" s="82" t="s">
        <v>160</v>
      </c>
      <c r="C13" s="139" t="s">
        <v>147</v>
      </c>
      <c r="D13" s="217" t="s">
        <v>167</v>
      </c>
      <c r="E13" s="218"/>
      <c r="F13" s="218"/>
      <c r="G13" s="218"/>
      <c r="H13" s="218"/>
      <c r="I13" s="218"/>
      <c r="J13" s="218"/>
      <c r="K13" s="140" t="s">
        <v>100</v>
      </c>
    </row>
    <row r="14" spans="1:11" ht="11.25">
      <c r="A14" s="205" t="s">
        <v>63</v>
      </c>
      <c r="B14" s="214" t="s">
        <v>11</v>
      </c>
      <c r="C14" s="87">
        <v>1</v>
      </c>
      <c r="D14" s="213" t="s">
        <v>148</v>
      </c>
      <c r="E14" s="214">
        <v>40</v>
      </c>
      <c r="F14" s="214"/>
      <c r="G14" s="214"/>
      <c r="H14" s="214">
        <v>2</v>
      </c>
      <c r="I14" s="205"/>
      <c r="J14" s="205"/>
      <c r="K14" s="204"/>
    </row>
    <row r="15" spans="1:11" ht="11.25">
      <c r="A15" s="205" t="s">
        <v>64</v>
      </c>
      <c r="B15" s="214" t="s">
        <v>149</v>
      </c>
      <c r="C15" s="87">
        <v>2</v>
      </c>
      <c r="D15" s="213" t="s">
        <v>155</v>
      </c>
      <c r="E15" s="214">
        <v>75</v>
      </c>
      <c r="F15" s="214"/>
      <c r="G15" s="214"/>
      <c r="H15" s="214">
        <v>4</v>
      </c>
      <c r="I15" s="205"/>
      <c r="J15" s="205"/>
      <c r="K15" s="204"/>
    </row>
    <row r="16" spans="1:11" ht="11.25">
      <c r="A16" s="205" t="s">
        <v>65</v>
      </c>
      <c r="B16" s="214" t="s">
        <v>151</v>
      </c>
      <c r="C16" s="87">
        <v>2</v>
      </c>
      <c r="D16" s="213" t="s">
        <v>157</v>
      </c>
      <c r="E16" s="214">
        <v>100</v>
      </c>
      <c r="F16" s="214"/>
      <c r="G16" s="214"/>
      <c r="H16" s="214">
        <v>2</v>
      </c>
      <c r="I16" s="205"/>
      <c r="J16" s="205"/>
      <c r="K16" s="204"/>
    </row>
    <row r="17" spans="1:11" ht="11.25">
      <c r="A17" s="205" t="s">
        <v>66</v>
      </c>
      <c r="B17" s="214" t="s">
        <v>151</v>
      </c>
      <c r="C17" s="87">
        <v>3</v>
      </c>
      <c r="D17" s="213" t="s">
        <v>170</v>
      </c>
      <c r="E17" s="214">
        <v>80</v>
      </c>
      <c r="F17" s="214"/>
      <c r="G17" s="214"/>
      <c r="H17" s="214">
        <v>2</v>
      </c>
      <c r="I17" s="205"/>
      <c r="J17" s="205"/>
      <c r="K17" s="204"/>
    </row>
    <row r="18" spans="1:11" ht="11.25">
      <c r="A18" s="205" t="s">
        <v>67</v>
      </c>
      <c r="B18" s="214" t="s">
        <v>56</v>
      </c>
      <c r="C18" s="87"/>
      <c r="D18" s="213" t="s">
        <v>56</v>
      </c>
      <c r="E18" s="214">
        <v>0</v>
      </c>
      <c r="F18" s="214"/>
      <c r="G18" s="214"/>
      <c r="H18" s="214">
        <v>0</v>
      </c>
      <c r="I18" s="205"/>
      <c r="J18" s="205"/>
      <c r="K18" s="204"/>
    </row>
    <row r="19" spans="1:11" ht="11.25">
      <c r="A19" s="205" t="s">
        <v>68</v>
      </c>
      <c r="B19" s="214" t="s">
        <v>151</v>
      </c>
      <c r="C19" s="87">
        <v>1</v>
      </c>
      <c r="D19" s="213" t="s">
        <v>156</v>
      </c>
      <c r="E19" s="214">
        <v>210</v>
      </c>
      <c r="F19" s="214"/>
      <c r="G19" s="214"/>
      <c r="H19" s="214">
        <v>2</v>
      </c>
      <c r="I19" s="205"/>
      <c r="J19" s="205"/>
      <c r="K19" s="204"/>
    </row>
    <row r="20" spans="1:11" ht="11.25">
      <c r="A20" s="205" t="s">
        <v>69</v>
      </c>
      <c r="B20" s="214" t="s">
        <v>151</v>
      </c>
      <c r="C20" s="87">
        <v>2</v>
      </c>
      <c r="D20" s="213" t="s">
        <v>158</v>
      </c>
      <c r="E20" s="214">
        <v>120</v>
      </c>
      <c r="F20" s="214"/>
      <c r="G20" s="214"/>
      <c r="H20" s="212">
        <v>0</v>
      </c>
      <c r="I20" s="205"/>
      <c r="J20" s="205"/>
      <c r="K20" s="204"/>
    </row>
    <row r="21" spans="1:11" ht="3.75" customHeight="1">
      <c r="A21" s="88"/>
      <c r="B21" s="89"/>
      <c r="C21" s="90"/>
      <c r="D21" s="91"/>
      <c r="E21" s="75"/>
      <c r="F21" s="75"/>
      <c r="G21" s="75"/>
      <c r="H21" s="92"/>
      <c r="I21" s="92"/>
      <c r="J21" s="92"/>
      <c r="K21" s="148"/>
    </row>
    <row r="22" spans="1:11" ht="12" thickBot="1">
      <c r="A22" s="83"/>
      <c r="B22" s="84"/>
      <c r="C22" s="84"/>
      <c r="D22" s="84"/>
      <c r="E22" s="85">
        <f>SUM(E14:E21)/1440</f>
        <v>0.4340277777777778</v>
      </c>
      <c r="F22" s="85">
        <f>SUM(F14:F21)/1440</f>
        <v>0</v>
      </c>
      <c r="G22" s="86">
        <f>SUM(G14:G21)</f>
        <v>0</v>
      </c>
      <c r="H22" s="18"/>
      <c r="I22" s="18"/>
      <c r="J22" s="18"/>
      <c r="K22" s="149"/>
    </row>
    <row r="23" spans="1:11" ht="11.25" customHeight="1">
      <c r="A23" s="81">
        <f>+A13+7</f>
        <v>42702</v>
      </c>
      <c r="B23" s="82" t="s">
        <v>161</v>
      </c>
      <c r="C23" s="139" t="s">
        <v>147</v>
      </c>
      <c r="D23" s="217" t="s">
        <v>167</v>
      </c>
      <c r="E23" s="218"/>
      <c r="F23" s="218"/>
      <c r="G23" s="218"/>
      <c r="H23" s="218"/>
      <c r="I23" s="218"/>
      <c r="J23" s="218"/>
      <c r="K23" s="140" t="s">
        <v>100</v>
      </c>
    </row>
    <row r="24" spans="1:11" ht="11.25">
      <c r="A24" s="205" t="s">
        <v>63</v>
      </c>
      <c r="B24" s="214" t="s">
        <v>56</v>
      </c>
      <c r="C24" s="87">
        <v>0</v>
      </c>
      <c r="D24" s="213" t="s">
        <v>56</v>
      </c>
      <c r="E24" s="214">
        <v>40</v>
      </c>
      <c r="F24" s="214"/>
      <c r="G24" s="214"/>
      <c r="H24" s="214">
        <v>0</v>
      </c>
      <c r="I24" s="205"/>
      <c r="J24" s="205"/>
      <c r="K24" s="204"/>
    </row>
    <row r="25" spans="1:11" ht="11.25">
      <c r="A25" s="205" t="s">
        <v>64</v>
      </c>
      <c r="B25" s="214" t="s">
        <v>149</v>
      </c>
      <c r="C25" s="87">
        <v>2</v>
      </c>
      <c r="D25" s="213" t="s">
        <v>151</v>
      </c>
      <c r="E25" s="214">
        <v>75</v>
      </c>
      <c r="F25" s="214"/>
      <c r="G25" s="214"/>
      <c r="H25" s="214">
        <v>4</v>
      </c>
      <c r="I25" s="205"/>
      <c r="J25" s="205"/>
      <c r="K25" s="204"/>
    </row>
    <row r="26" spans="1:11" ht="11.25">
      <c r="A26" s="205" t="s">
        <v>65</v>
      </c>
      <c r="B26" s="214" t="s">
        <v>151</v>
      </c>
      <c r="C26" s="87">
        <v>2</v>
      </c>
      <c r="D26" s="213" t="s">
        <v>157</v>
      </c>
      <c r="E26" s="214">
        <v>90</v>
      </c>
      <c r="F26" s="214"/>
      <c r="G26" s="214"/>
      <c r="H26" s="214">
        <v>2</v>
      </c>
      <c r="I26" s="205"/>
      <c r="J26" s="205"/>
      <c r="K26" s="204"/>
    </row>
    <row r="27" spans="1:11" ht="11.25">
      <c r="A27" s="205" t="s">
        <v>66</v>
      </c>
      <c r="B27" s="214" t="s">
        <v>151</v>
      </c>
      <c r="C27" s="87">
        <v>3</v>
      </c>
      <c r="D27" s="216" t="s">
        <v>170</v>
      </c>
      <c r="E27" s="214">
        <v>120</v>
      </c>
      <c r="F27" s="214"/>
      <c r="G27" s="214"/>
      <c r="H27" s="214">
        <v>2</v>
      </c>
      <c r="I27" s="205"/>
      <c r="J27" s="205"/>
      <c r="K27" s="204"/>
    </row>
    <row r="28" spans="1:11" ht="11.25">
      <c r="A28" s="205" t="s">
        <v>67</v>
      </c>
      <c r="B28" s="214" t="s">
        <v>11</v>
      </c>
      <c r="C28" s="87">
        <v>2</v>
      </c>
      <c r="D28" s="213" t="s">
        <v>148</v>
      </c>
      <c r="E28" s="214">
        <v>40</v>
      </c>
      <c r="F28" s="214"/>
      <c r="G28" s="214"/>
      <c r="H28" s="214">
        <v>2</v>
      </c>
      <c r="I28" s="205"/>
      <c r="J28" s="205"/>
      <c r="K28" s="204"/>
    </row>
    <row r="29" spans="1:11" ht="11.25">
      <c r="A29" s="205" t="s">
        <v>68</v>
      </c>
      <c r="B29" s="214" t="s">
        <v>151</v>
      </c>
      <c r="C29" s="87">
        <v>1</v>
      </c>
      <c r="D29" s="213" t="s">
        <v>156</v>
      </c>
      <c r="E29" s="214">
        <v>270</v>
      </c>
      <c r="F29" s="214"/>
      <c r="G29" s="214"/>
      <c r="H29" s="214">
        <v>2</v>
      </c>
      <c r="I29" s="205"/>
      <c r="J29" s="205"/>
      <c r="K29" s="204"/>
    </row>
    <row r="30" spans="1:11" ht="11.25">
      <c r="A30" s="205" t="s">
        <v>69</v>
      </c>
      <c r="B30" s="214" t="s">
        <v>151</v>
      </c>
      <c r="C30" s="87">
        <v>2</v>
      </c>
      <c r="D30" s="213" t="s">
        <v>156</v>
      </c>
      <c r="E30" s="214">
        <v>180</v>
      </c>
      <c r="F30" s="214"/>
      <c r="G30" s="214"/>
      <c r="H30" s="212">
        <v>2</v>
      </c>
      <c r="I30" s="205"/>
      <c r="J30" s="205"/>
      <c r="K30" s="204"/>
    </row>
    <row r="31" spans="1:11" ht="3.75" customHeight="1">
      <c r="A31" s="88"/>
      <c r="B31" s="89"/>
      <c r="C31" s="90"/>
      <c r="D31" s="91"/>
      <c r="E31" s="75"/>
      <c r="F31" s="75"/>
      <c r="G31" s="75"/>
      <c r="H31" s="92"/>
      <c r="I31" s="92"/>
      <c r="J31" s="92"/>
      <c r="K31" s="148"/>
    </row>
    <row r="32" spans="1:11" ht="12" thickBot="1">
      <c r="A32" s="83"/>
      <c r="B32" s="84"/>
      <c r="C32" s="84"/>
      <c r="D32" s="84"/>
      <c r="E32" s="85">
        <f>SUM(E24:E31)/1440</f>
        <v>0.5659722222222222</v>
      </c>
      <c r="F32" s="85">
        <f>SUM(F24:F31)/1440</f>
        <v>0</v>
      </c>
      <c r="G32" s="86">
        <f>SUM(G24:G31)</f>
        <v>0</v>
      </c>
      <c r="H32" s="18"/>
      <c r="I32" s="18"/>
      <c r="J32" s="18"/>
      <c r="K32" s="149"/>
    </row>
    <row r="33" spans="1:11" ht="11.25" customHeight="1">
      <c r="A33" s="81">
        <f>+A23+7</f>
        <v>42709</v>
      </c>
      <c r="B33" s="82" t="s">
        <v>162</v>
      </c>
      <c r="C33" s="139" t="s">
        <v>46</v>
      </c>
      <c r="D33" s="217" t="s">
        <v>167</v>
      </c>
      <c r="E33" s="218"/>
      <c r="F33" s="218"/>
      <c r="G33" s="218"/>
      <c r="H33" s="218"/>
      <c r="I33" s="218"/>
      <c r="J33" s="218"/>
      <c r="K33" s="140" t="s">
        <v>100</v>
      </c>
    </row>
    <row r="34" spans="1:11" ht="11.25">
      <c r="A34" s="205" t="s">
        <v>63</v>
      </c>
      <c r="B34" s="214" t="s">
        <v>56</v>
      </c>
      <c r="C34" s="87">
        <v>0</v>
      </c>
      <c r="D34" s="213" t="s">
        <v>171</v>
      </c>
      <c r="E34" s="214">
        <v>0</v>
      </c>
      <c r="F34" s="214"/>
      <c r="G34" s="214"/>
      <c r="H34" s="214">
        <v>0</v>
      </c>
      <c r="I34" s="205"/>
      <c r="J34" s="205"/>
      <c r="K34" s="204"/>
    </row>
    <row r="35" spans="1:11" ht="11.25">
      <c r="A35" s="205" t="s">
        <v>64</v>
      </c>
      <c r="B35" s="214" t="s">
        <v>149</v>
      </c>
      <c r="C35" s="87">
        <v>2</v>
      </c>
      <c r="D35" s="213" t="s">
        <v>155</v>
      </c>
      <c r="E35" s="214">
        <v>75</v>
      </c>
      <c r="F35" s="214"/>
      <c r="G35" s="214"/>
      <c r="H35" s="214">
        <v>4</v>
      </c>
      <c r="I35" s="205"/>
      <c r="J35" s="205"/>
      <c r="K35" s="204"/>
    </row>
    <row r="36" spans="1:11" ht="11.25">
      <c r="A36" s="205" t="s">
        <v>65</v>
      </c>
      <c r="B36" s="214" t="s">
        <v>151</v>
      </c>
      <c r="C36" s="87">
        <v>2</v>
      </c>
      <c r="D36" s="213" t="s">
        <v>157</v>
      </c>
      <c r="E36" s="214">
        <v>100</v>
      </c>
      <c r="F36" s="214"/>
      <c r="G36" s="214"/>
      <c r="H36" s="214">
        <v>2</v>
      </c>
      <c r="I36" s="205"/>
      <c r="J36" s="205"/>
      <c r="K36" s="204"/>
    </row>
    <row r="37" spans="1:11" ht="11.25">
      <c r="A37" s="205" t="s">
        <v>66</v>
      </c>
      <c r="B37" s="214" t="s">
        <v>56</v>
      </c>
      <c r="C37" s="87"/>
      <c r="D37" s="213" t="s">
        <v>56</v>
      </c>
      <c r="E37" s="214">
        <v>0</v>
      </c>
      <c r="F37" s="214"/>
      <c r="G37" s="214"/>
      <c r="H37" s="214">
        <v>0</v>
      </c>
      <c r="I37" s="205"/>
      <c r="J37" s="205"/>
      <c r="K37" s="204"/>
    </row>
    <row r="38" spans="1:11" ht="11.25">
      <c r="A38" s="205" t="s">
        <v>67</v>
      </c>
      <c r="B38" s="214" t="s">
        <v>11</v>
      </c>
      <c r="C38" s="87">
        <v>3</v>
      </c>
      <c r="D38" s="213" t="s">
        <v>148</v>
      </c>
      <c r="E38" s="214">
        <v>40</v>
      </c>
      <c r="F38" s="214"/>
      <c r="G38" s="214"/>
      <c r="H38" s="214">
        <v>2</v>
      </c>
      <c r="I38" s="205"/>
      <c r="J38" s="205"/>
      <c r="K38" s="204"/>
    </row>
    <row r="39" spans="1:11" ht="11.25">
      <c r="A39" s="205" t="s">
        <v>68</v>
      </c>
      <c r="B39" s="214" t="s">
        <v>151</v>
      </c>
      <c r="C39" s="87">
        <v>1</v>
      </c>
      <c r="D39" s="213" t="s">
        <v>156</v>
      </c>
      <c r="E39" s="214">
        <v>150</v>
      </c>
      <c r="F39" s="214"/>
      <c r="G39" s="214"/>
      <c r="H39" s="214">
        <v>2</v>
      </c>
      <c r="I39" s="205"/>
      <c r="J39" s="205"/>
      <c r="K39" s="204"/>
    </row>
    <row r="40" spans="1:11" ht="11.25">
      <c r="A40" s="205" t="s">
        <v>69</v>
      </c>
      <c r="B40" s="214" t="s">
        <v>151</v>
      </c>
      <c r="C40" s="87">
        <v>3</v>
      </c>
      <c r="D40" s="213" t="s">
        <v>56</v>
      </c>
      <c r="E40" s="214">
        <v>0</v>
      </c>
      <c r="F40" s="214"/>
      <c r="G40" s="214"/>
      <c r="H40" s="212">
        <v>0</v>
      </c>
      <c r="I40" s="205"/>
      <c r="J40" s="205"/>
      <c r="K40" s="204"/>
    </row>
    <row r="41" spans="1:11" ht="11.25">
      <c r="A41" s="88"/>
      <c r="B41" s="89"/>
      <c r="C41" s="90"/>
      <c r="D41" s="91"/>
      <c r="E41" s="75"/>
      <c r="F41" s="75"/>
      <c r="G41" s="75"/>
      <c r="H41" s="92"/>
      <c r="I41" s="92"/>
      <c r="J41" s="92"/>
      <c r="K41" s="148"/>
    </row>
    <row r="42" spans="1:11" ht="12" thickBot="1">
      <c r="A42" s="83"/>
      <c r="B42" s="84"/>
      <c r="C42" s="84"/>
      <c r="D42" s="84"/>
      <c r="E42" s="85">
        <f>SUM(E34:E41)/1440</f>
        <v>0.2534722222222222</v>
      </c>
      <c r="F42" s="85">
        <f>SUM(F34:F41)/1440</f>
        <v>0</v>
      </c>
      <c r="G42" s="86">
        <f>SUM(G34:G41)</f>
        <v>0</v>
      </c>
      <c r="H42" s="18"/>
      <c r="I42" s="18"/>
      <c r="J42" s="18"/>
      <c r="K42" s="149"/>
    </row>
    <row r="43" spans="1:11" ht="11.25" customHeight="1">
      <c r="A43" s="81">
        <f>+A33+7</f>
        <v>42716</v>
      </c>
      <c r="B43" s="82" t="s">
        <v>163</v>
      </c>
      <c r="C43" s="139" t="s">
        <v>147</v>
      </c>
      <c r="D43" s="217" t="s">
        <v>167</v>
      </c>
      <c r="E43" s="218"/>
      <c r="F43" s="218"/>
      <c r="G43" s="218"/>
      <c r="H43" s="218"/>
      <c r="I43" s="218"/>
      <c r="J43" s="218"/>
      <c r="K43" s="140" t="s">
        <v>100</v>
      </c>
    </row>
    <row r="44" spans="1:11" ht="11.25">
      <c r="A44" s="205" t="s">
        <v>63</v>
      </c>
      <c r="B44" s="214" t="s">
        <v>11</v>
      </c>
      <c r="C44" s="87">
        <v>1</v>
      </c>
      <c r="D44" s="213" t="s">
        <v>148</v>
      </c>
      <c r="E44" s="214">
        <v>40</v>
      </c>
      <c r="F44" s="214"/>
      <c r="G44" s="214"/>
      <c r="H44" s="214">
        <v>2</v>
      </c>
      <c r="I44" s="205"/>
      <c r="J44" s="205"/>
      <c r="K44" s="204"/>
    </row>
    <row r="45" spans="1:11" ht="11.25">
      <c r="A45" s="205" t="s">
        <v>64</v>
      </c>
      <c r="B45" s="214" t="s">
        <v>149</v>
      </c>
      <c r="C45" s="87">
        <v>2</v>
      </c>
      <c r="D45" s="213" t="s">
        <v>155</v>
      </c>
      <c r="E45" s="214">
        <v>75</v>
      </c>
      <c r="F45" s="214"/>
      <c r="G45" s="214"/>
      <c r="H45" s="214">
        <v>4</v>
      </c>
      <c r="I45" s="205"/>
      <c r="J45" s="205"/>
      <c r="K45" s="204"/>
    </row>
    <row r="46" spans="1:11" ht="11.25">
      <c r="A46" s="205" t="s">
        <v>65</v>
      </c>
      <c r="B46" s="214" t="s">
        <v>151</v>
      </c>
      <c r="C46" s="87">
        <v>2</v>
      </c>
      <c r="D46" s="213" t="s">
        <v>157</v>
      </c>
      <c r="E46" s="214">
        <v>120</v>
      </c>
      <c r="F46" s="214"/>
      <c r="G46" s="214"/>
      <c r="H46" s="214">
        <v>2</v>
      </c>
      <c r="I46" s="205"/>
      <c r="J46" s="205"/>
      <c r="K46" s="204"/>
    </row>
    <row r="47" spans="1:11" ht="11.25">
      <c r="A47" s="205" t="s">
        <v>66</v>
      </c>
      <c r="B47" s="214" t="s">
        <v>151</v>
      </c>
      <c r="C47" s="87">
        <v>3</v>
      </c>
      <c r="D47" s="213" t="s">
        <v>172</v>
      </c>
      <c r="E47" s="214">
        <v>1220</v>
      </c>
      <c r="F47" s="214"/>
      <c r="G47" s="214"/>
      <c r="H47" s="214">
        <v>0</v>
      </c>
      <c r="I47" s="205"/>
      <c r="J47" s="205"/>
      <c r="K47" s="204"/>
    </row>
    <row r="48" spans="1:11" ht="11.25">
      <c r="A48" s="205" t="s">
        <v>67</v>
      </c>
      <c r="B48" s="214" t="s">
        <v>56</v>
      </c>
      <c r="C48" s="87">
        <v>0</v>
      </c>
      <c r="D48" s="213" t="s">
        <v>56</v>
      </c>
      <c r="E48" s="214">
        <v>0</v>
      </c>
      <c r="F48" s="214"/>
      <c r="G48" s="214"/>
      <c r="H48" s="214">
        <v>0</v>
      </c>
      <c r="I48" s="205"/>
      <c r="J48" s="205"/>
      <c r="K48" s="204"/>
    </row>
    <row r="49" spans="1:11" ht="11.25">
      <c r="A49" s="205" t="s">
        <v>68</v>
      </c>
      <c r="B49" s="214" t="s">
        <v>151</v>
      </c>
      <c r="C49" s="87">
        <v>1</v>
      </c>
      <c r="D49" s="213" t="s">
        <v>156</v>
      </c>
      <c r="E49" s="214">
        <v>300</v>
      </c>
      <c r="F49" s="214"/>
      <c r="G49" s="214"/>
      <c r="H49" s="214">
        <v>2</v>
      </c>
      <c r="I49" s="205"/>
      <c r="J49" s="205"/>
      <c r="K49" s="204"/>
    </row>
    <row r="50" spans="1:11" ht="11.25">
      <c r="A50" s="205" t="s">
        <v>69</v>
      </c>
      <c r="B50" s="214" t="s">
        <v>151</v>
      </c>
      <c r="C50" s="87">
        <v>3</v>
      </c>
      <c r="D50" s="213" t="s">
        <v>158</v>
      </c>
      <c r="E50" s="214">
        <v>180</v>
      </c>
      <c r="F50" s="214"/>
      <c r="G50" s="214"/>
      <c r="H50" s="212">
        <v>0</v>
      </c>
      <c r="I50" s="205"/>
      <c r="J50" s="205"/>
      <c r="K50" s="204"/>
    </row>
    <row r="51" spans="1:11" ht="11.25">
      <c r="A51" s="88"/>
      <c r="B51" s="89"/>
      <c r="C51" s="90"/>
      <c r="D51" s="91"/>
      <c r="E51" s="75"/>
      <c r="F51" s="75"/>
      <c r="G51" s="75"/>
      <c r="H51" s="92"/>
      <c r="I51" s="92"/>
      <c r="J51" s="92"/>
      <c r="K51" s="148"/>
    </row>
    <row r="52" spans="1:11" ht="12" thickBot="1">
      <c r="A52" s="83"/>
      <c r="B52" s="84"/>
      <c r="C52" s="84"/>
      <c r="D52" s="84"/>
      <c r="E52" s="85">
        <f>SUM(E44:E51)/1440</f>
        <v>1.34375</v>
      </c>
      <c r="F52" s="85">
        <f>SUM(F44:F51)/1440</f>
        <v>0</v>
      </c>
      <c r="G52" s="86">
        <f>SUM(G44:G51)</f>
        <v>0</v>
      </c>
      <c r="H52" s="18"/>
      <c r="I52" s="18"/>
      <c r="J52" s="18"/>
      <c r="K52" s="149"/>
    </row>
    <row r="53" spans="1:11" ht="11.25" customHeight="1">
      <c r="A53" s="81">
        <f>+A43+7</f>
        <v>42723</v>
      </c>
      <c r="B53" s="82" t="s">
        <v>164</v>
      </c>
      <c r="C53" s="139" t="s">
        <v>147</v>
      </c>
      <c r="D53" s="217" t="s">
        <v>167</v>
      </c>
      <c r="E53" s="218"/>
      <c r="F53" s="218"/>
      <c r="G53" s="218"/>
      <c r="H53" s="218"/>
      <c r="I53" s="218"/>
      <c r="J53" s="218"/>
      <c r="K53" s="140" t="s">
        <v>100</v>
      </c>
    </row>
    <row r="54" spans="1:11" ht="11.25">
      <c r="A54" s="205" t="s">
        <v>63</v>
      </c>
      <c r="B54" s="215" t="s">
        <v>56</v>
      </c>
      <c r="C54" s="87">
        <v>0</v>
      </c>
      <c r="D54" s="216" t="s">
        <v>56</v>
      </c>
      <c r="E54" s="215">
        <v>0</v>
      </c>
      <c r="F54" s="215"/>
      <c r="G54" s="215"/>
      <c r="H54" s="215">
        <v>0</v>
      </c>
      <c r="I54" s="205"/>
      <c r="J54" s="205"/>
      <c r="K54" s="204"/>
    </row>
    <row r="55" spans="1:11" ht="11.25">
      <c r="A55" s="205" t="s">
        <v>64</v>
      </c>
      <c r="B55" s="214" t="s">
        <v>149</v>
      </c>
      <c r="C55" s="87">
        <v>2</v>
      </c>
      <c r="D55" s="213" t="s">
        <v>151</v>
      </c>
      <c r="E55" s="214">
        <v>75</v>
      </c>
      <c r="F55" s="214"/>
      <c r="G55" s="214"/>
      <c r="H55" s="214">
        <v>4</v>
      </c>
      <c r="I55" s="205"/>
      <c r="J55" s="205"/>
      <c r="K55" s="204"/>
    </row>
    <row r="56" spans="1:11" ht="11.25">
      <c r="A56" s="205" t="s">
        <v>65</v>
      </c>
      <c r="B56" s="214" t="s">
        <v>151</v>
      </c>
      <c r="C56" s="87">
        <v>2</v>
      </c>
      <c r="D56" s="213" t="s">
        <v>157</v>
      </c>
      <c r="E56" s="214">
        <v>120</v>
      </c>
      <c r="F56" s="214"/>
      <c r="G56" s="214"/>
      <c r="H56" s="214">
        <v>0</v>
      </c>
      <c r="I56" s="205"/>
      <c r="J56" s="205"/>
      <c r="K56" s="204"/>
    </row>
    <row r="57" spans="1:11" ht="11.25">
      <c r="A57" s="205" t="s">
        <v>66</v>
      </c>
      <c r="B57" s="214" t="s">
        <v>151</v>
      </c>
      <c r="C57" s="87">
        <v>3</v>
      </c>
      <c r="D57" s="213" t="s">
        <v>172</v>
      </c>
      <c r="E57" s="214">
        <v>120</v>
      </c>
      <c r="F57" s="214"/>
      <c r="G57" s="214"/>
      <c r="H57" s="214">
        <v>2</v>
      </c>
      <c r="I57" s="205"/>
      <c r="J57" s="205"/>
      <c r="K57" s="204"/>
    </row>
    <row r="58" spans="1:11" ht="11.25">
      <c r="A58" s="205" t="s">
        <v>67</v>
      </c>
      <c r="B58" s="214" t="s">
        <v>11</v>
      </c>
      <c r="C58" s="87">
        <v>1</v>
      </c>
      <c r="D58" s="213" t="s">
        <v>148</v>
      </c>
      <c r="E58" s="214">
        <v>40</v>
      </c>
      <c r="F58" s="214"/>
      <c r="G58" s="214"/>
      <c r="H58" s="214">
        <v>2</v>
      </c>
      <c r="I58" s="205"/>
      <c r="J58" s="205"/>
      <c r="K58" s="204"/>
    </row>
    <row r="59" spans="1:11" ht="11.25">
      <c r="A59" s="205" t="s">
        <v>68</v>
      </c>
      <c r="B59" s="214" t="s">
        <v>151</v>
      </c>
      <c r="C59" s="87">
        <v>1</v>
      </c>
      <c r="D59" s="213" t="s">
        <v>156</v>
      </c>
      <c r="E59" s="214">
        <v>360</v>
      </c>
      <c r="F59" s="214"/>
      <c r="G59" s="214"/>
      <c r="H59" s="214">
        <v>2</v>
      </c>
      <c r="I59" s="205"/>
      <c r="J59" s="205"/>
      <c r="K59" s="204"/>
    </row>
    <row r="60" spans="1:11" ht="11.25">
      <c r="A60" s="205" t="s">
        <v>69</v>
      </c>
      <c r="B60" s="214" t="s">
        <v>56</v>
      </c>
      <c r="C60" s="87">
        <v>2</v>
      </c>
      <c r="D60" s="213" t="s">
        <v>158</v>
      </c>
      <c r="E60" s="214">
        <v>240</v>
      </c>
      <c r="F60" s="214"/>
      <c r="G60" s="214"/>
      <c r="H60" s="212">
        <v>2</v>
      </c>
      <c r="I60" s="205"/>
      <c r="J60" s="205"/>
      <c r="K60" s="204"/>
    </row>
    <row r="61" spans="1:11" ht="11.25">
      <c r="A61" s="88"/>
      <c r="B61" s="89"/>
      <c r="C61" s="90"/>
      <c r="D61" s="91"/>
      <c r="E61" s="75"/>
      <c r="F61" s="75"/>
      <c r="G61" s="75"/>
      <c r="H61" s="92"/>
      <c r="I61" s="92"/>
      <c r="J61" s="92"/>
      <c r="K61" s="148"/>
    </row>
    <row r="62" spans="1:11" ht="12" thickBot="1">
      <c r="A62" s="83"/>
      <c r="B62" s="84"/>
      <c r="C62" s="84"/>
      <c r="D62" s="84"/>
      <c r="E62" s="85">
        <f>SUM(E54:E61)/1440</f>
        <v>0.6631944444444444</v>
      </c>
      <c r="F62" s="85">
        <f>SUM(F54:F61)/1440</f>
        <v>0</v>
      </c>
      <c r="G62" s="86">
        <f>SUM(G54:G61)</f>
        <v>0</v>
      </c>
      <c r="H62" s="18"/>
      <c r="I62" s="18"/>
      <c r="J62" s="18"/>
      <c r="K62" s="149"/>
    </row>
    <row r="63" spans="1:11" ht="11.25" customHeight="1">
      <c r="A63" s="81">
        <f>+A53+7</f>
        <v>42730</v>
      </c>
      <c r="B63" s="82" t="s">
        <v>165</v>
      </c>
      <c r="C63" s="139" t="s">
        <v>46</v>
      </c>
      <c r="D63" s="217" t="s">
        <v>167</v>
      </c>
      <c r="E63" s="218"/>
      <c r="F63" s="218"/>
      <c r="G63" s="218"/>
      <c r="H63" s="218"/>
      <c r="I63" s="218"/>
      <c r="J63" s="218"/>
      <c r="K63" s="140" t="s">
        <v>100</v>
      </c>
    </row>
    <row r="64" spans="1:11" ht="11.25">
      <c r="A64" s="205" t="s">
        <v>63</v>
      </c>
      <c r="B64" s="214" t="s">
        <v>56</v>
      </c>
      <c r="C64" s="87">
        <v>0</v>
      </c>
      <c r="D64" s="213" t="s">
        <v>56</v>
      </c>
      <c r="E64" s="214">
        <v>0</v>
      </c>
      <c r="F64" s="214"/>
      <c r="G64" s="214"/>
      <c r="H64" s="214">
        <v>0</v>
      </c>
      <c r="I64" s="205"/>
      <c r="J64" s="205"/>
      <c r="K64" s="204"/>
    </row>
    <row r="65" spans="1:11" ht="11.25">
      <c r="A65" s="205" t="s">
        <v>64</v>
      </c>
      <c r="B65" s="214" t="s">
        <v>149</v>
      </c>
      <c r="C65" s="87">
        <v>2</v>
      </c>
      <c r="D65" s="213" t="s">
        <v>155</v>
      </c>
      <c r="E65" s="214">
        <v>75</v>
      </c>
      <c r="F65" s="214"/>
      <c r="G65" s="214"/>
      <c r="H65" s="214">
        <v>4</v>
      </c>
      <c r="I65" s="205"/>
      <c r="J65" s="205"/>
      <c r="K65" s="204"/>
    </row>
    <row r="66" spans="1:11" ht="11.25">
      <c r="A66" s="205" t="s">
        <v>65</v>
      </c>
      <c r="B66" s="214" t="s">
        <v>151</v>
      </c>
      <c r="C66" s="87">
        <v>2</v>
      </c>
      <c r="D66" s="213" t="s">
        <v>157</v>
      </c>
      <c r="E66" s="214">
        <v>90</v>
      </c>
      <c r="F66" s="214"/>
      <c r="G66" s="214"/>
      <c r="H66" s="214">
        <v>2</v>
      </c>
      <c r="I66" s="205"/>
      <c r="J66" s="205"/>
      <c r="K66" s="204"/>
    </row>
    <row r="67" spans="1:11" ht="11.25">
      <c r="A67" s="205" t="s">
        <v>66</v>
      </c>
      <c r="B67" s="214" t="s">
        <v>56</v>
      </c>
      <c r="C67" s="87"/>
      <c r="D67" s="213" t="s">
        <v>56</v>
      </c>
      <c r="E67" s="214">
        <v>0</v>
      </c>
      <c r="F67" s="214"/>
      <c r="G67" s="214"/>
      <c r="H67" s="214">
        <v>0</v>
      </c>
      <c r="I67" s="205"/>
      <c r="J67" s="205"/>
      <c r="K67" s="204"/>
    </row>
    <row r="68" spans="1:11" ht="11.25">
      <c r="A68" s="205" t="s">
        <v>67</v>
      </c>
      <c r="B68" s="214" t="s">
        <v>56</v>
      </c>
      <c r="C68" s="87">
        <v>0</v>
      </c>
      <c r="D68" s="213" t="s">
        <v>56</v>
      </c>
      <c r="E68" s="214">
        <v>0</v>
      </c>
      <c r="F68" s="214"/>
      <c r="G68" s="214"/>
      <c r="H68" s="214">
        <v>0</v>
      </c>
      <c r="I68" s="205"/>
      <c r="J68" s="205"/>
      <c r="K68" s="204"/>
    </row>
    <row r="69" spans="1:11" ht="11.25">
      <c r="A69" s="205" t="s">
        <v>68</v>
      </c>
      <c r="B69" s="214" t="s">
        <v>151</v>
      </c>
      <c r="C69" s="87">
        <v>1</v>
      </c>
      <c r="D69" s="213" t="s">
        <v>173</v>
      </c>
      <c r="E69" s="214">
        <v>90</v>
      </c>
      <c r="F69" s="214"/>
      <c r="G69" s="214"/>
      <c r="H69" s="214">
        <v>2</v>
      </c>
      <c r="I69" s="205"/>
      <c r="J69" s="205"/>
      <c r="K69" s="204"/>
    </row>
    <row r="70" spans="1:11" ht="11.25">
      <c r="A70" s="205" t="s">
        <v>69</v>
      </c>
      <c r="B70" s="214" t="s">
        <v>151</v>
      </c>
      <c r="C70" s="87">
        <v>2</v>
      </c>
      <c r="D70" s="213" t="s">
        <v>174</v>
      </c>
      <c r="E70" s="214">
        <v>180</v>
      </c>
      <c r="F70" s="214"/>
      <c r="G70" s="214"/>
      <c r="H70" s="212">
        <v>2</v>
      </c>
      <c r="I70" s="205"/>
      <c r="J70" s="205"/>
      <c r="K70" s="204"/>
    </row>
    <row r="71" spans="1:11" ht="11.25">
      <c r="A71" s="88"/>
      <c r="B71" s="89"/>
      <c r="C71" s="90"/>
      <c r="D71" s="91"/>
      <c r="E71" s="75"/>
      <c r="F71" s="75"/>
      <c r="G71" s="75"/>
      <c r="H71" s="92"/>
      <c r="I71" s="92"/>
      <c r="J71" s="92"/>
      <c r="K71" s="148"/>
    </row>
    <row r="72" spans="1:11" ht="12" thickBot="1">
      <c r="A72" s="83"/>
      <c r="B72" s="84"/>
      <c r="C72" s="84"/>
      <c r="D72" s="84"/>
      <c r="E72" s="85">
        <f>SUM(E64:E71)/1440</f>
        <v>0.3020833333333333</v>
      </c>
      <c r="F72" s="85">
        <f>SUM(F64:F71)/1440</f>
        <v>0</v>
      </c>
      <c r="G72" s="86">
        <f>SUM(G64:G71)</f>
        <v>0</v>
      </c>
      <c r="H72" s="18"/>
      <c r="I72" s="18"/>
      <c r="J72" s="18"/>
      <c r="K72" s="149"/>
    </row>
    <row r="73" spans="1:11" ht="11.25" customHeight="1">
      <c r="A73" s="81">
        <f>+A63+7</f>
        <v>42737</v>
      </c>
      <c r="B73" s="82" t="s">
        <v>166</v>
      </c>
      <c r="C73" s="139" t="s">
        <v>147</v>
      </c>
      <c r="D73" s="217" t="s">
        <v>167</v>
      </c>
      <c r="E73" s="218"/>
      <c r="F73" s="218"/>
      <c r="G73" s="218"/>
      <c r="H73" s="218"/>
      <c r="I73" s="218"/>
      <c r="J73" s="218"/>
      <c r="K73" s="140" t="s">
        <v>100</v>
      </c>
    </row>
    <row r="74" spans="1:11" ht="11.25">
      <c r="A74" s="205" t="s">
        <v>63</v>
      </c>
      <c r="B74" s="214" t="s">
        <v>11</v>
      </c>
      <c r="C74" s="87">
        <v>1</v>
      </c>
      <c r="D74" s="213" t="s">
        <v>148</v>
      </c>
      <c r="E74" s="214">
        <v>40</v>
      </c>
      <c r="F74" s="214"/>
      <c r="G74" s="214"/>
      <c r="H74" s="214">
        <v>2</v>
      </c>
      <c r="I74" s="205"/>
      <c r="J74" s="205"/>
      <c r="K74" s="204"/>
    </row>
    <row r="75" spans="1:11" ht="11.25">
      <c r="A75" s="205" t="s">
        <v>64</v>
      </c>
      <c r="B75" s="214" t="s">
        <v>151</v>
      </c>
      <c r="C75" s="87">
        <v>2</v>
      </c>
      <c r="D75" s="213" t="s">
        <v>155</v>
      </c>
      <c r="E75" s="214">
        <v>75</v>
      </c>
      <c r="F75" s="214"/>
      <c r="G75" s="214"/>
      <c r="H75" s="214">
        <v>4</v>
      </c>
      <c r="I75" s="205"/>
      <c r="J75" s="205"/>
      <c r="K75" s="204"/>
    </row>
    <row r="76" spans="1:11" ht="11.25">
      <c r="A76" s="205" t="s">
        <v>65</v>
      </c>
      <c r="B76" s="214" t="s">
        <v>151</v>
      </c>
      <c r="C76" s="87">
        <v>2</v>
      </c>
      <c r="D76" s="213" t="s">
        <v>157</v>
      </c>
      <c r="E76" s="214">
        <v>120</v>
      </c>
      <c r="F76" s="214"/>
      <c r="G76" s="214"/>
      <c r="H76" s="214">
        <v>2</v>
      </c>
      <c r="I76" s="205"/>
      <c r="J76" s="205"/>
      <c r="K76" s="204"/>
    </row>
    <row r="77" spans="1:11" ht="11.25">
      <c r="A77" s="205" t="s">
        <v>66</v>
      </c>
      <c r="B77" s="214" t="s">
        <v>151</v>
      </c>
      <c r="C77" s="87">
        <v>3</v>
      </c>
      <c r="D77" s="213" t="s">
        <v>172</v>
      </c>
      <c r="E77" s="214">
        <v>120</v>
      </c>
      <c r="F77" s="214"/>
      <c r="G77" s="214"/>
      <c r="H77" s="214">
        <v>2</v>
      </c>
      <c r="I77" s="205"/>
      <c r="J77" s="205"/>
      <c r="K77" s="204"/>
    </row>
    <row r="78" spans="1:11" ht="11.25">
      <c r="A78" s="205" t="s">
        <v>67</v>
      </c>
      <c r="B78" s="214" t="s">
        <v>56</v>
      </c>
      <c r="C78" s="87">
        <v>0</v>
      </c>
      <c r="D78" s="213" t="s">
        <v>56</v>
      </c>
      <c r="E78" s="214">
        <v>0</v>
      </c>
      <c r="F78" s="214"/>
      <c r="G78" s="214"/>
      <c r="H78" s="214">
        <v>0</v>
      </c>
      <c r="I78" s="205"/>
      <c r="J78" s="205"/>
      <c r="K78" s="204"/>
    </row>
    <row r="79" spans="1:11" ht="11.25">
      <c r="A79" s="205" t="s">
        <v>68</v>
      </c>
      <c r="B79" s="214" t="s">
        <v>151</v>
      </c>
      <c r="C79" s="87">
        <v>1</v>
      </c>
      <c r="D79" s="213" t="s">
        <v>156</v>
      </c>
      <c r="E79" s="214">
        <v>300</v>
      </c>
      <c r="F79" s="214"/>
      <c r="G79" s="214"/>
      <c r="H79" s="214">
        <v>2</v>
      </c>
      <c r="I79" s="205"/>
      <c r="J79" s="205"/>
      <c r="K79" s="204"/>
    </row>
    <row r="80" spans="1:11" ht="11.25">
      <c r="A80" s="205" t="s">
        <v>69</v>
      </c>
      <c r="B80" s="214" t="s">
        <v>151</v>
      </c>
      <c r="C80" s="87">
        <v>2</v>
      </c>
      <c r="D80" s="213" t="s">
        <v>158</v>
      </c>
      <c r="E80" s="214">
        <v>210</v>
      </c>
      <c r="F80" s="214"/>
      <c r="G80" s="214"/>
      <c r="H80" s="212">
        <v>2</v>
      </c>
      <c r="I80" s="205"/>
      <c r="J80" s="205"/>
      <c r="K80" s="204"/>
    </row>
    <row r="81" spans="1:11" ht="11.25">
      <c r="A81" s="88"/>
      <c r="B81" s="89"/>
      <c r="C81" s="90"/>
      <c r="D81" s="91"/>
      <c r="E81" s="75"/>
      <c r="F81" s="75"/>
      <c r="G81" s="75"/>
      <c r="H81" s="92"/>
      <c r="I81" s="92"/>
      <c r="J81" s="92"/>
      <c r="K81" s="148"/>
    </row>
    <row r="82" spans="1:11" ht="12" thickBot="1">
      <c r="A82" s="83"/>
      <c r="B82" s="84"/>
      <c r="C82" s="84"/>
      <c r="D82" s="84"/>
      <c r="E82" s="85">
        <f>SUM(E74:E81)/1440</f>
        <v>0.6006944444444444</v>
      </c>
      <c r="F82" s="85">
        <f>SUM(F74:F81)/1440</f>
        <v>0</v>
      </c>
      <c r="G82" s="86">
        <f>SUM(G74:G81)</f>
        <v>0</v>
      </c>
      <c r="H82" s="18"/>
      <c r="I82" s="18"/>
      <c r="J82" s="18"/>
      <c r="K82" s="149"/>
    </row>
  </sheetData>
  <sheetProtection/>
  <mergeCells count="8">
    <mergeCell ref="D3:J3"/>
    <mergeCell ref="D73:J73"/>
    <mergeCell ref="D13:J13"/>
    <mergeCell ref="D23:J23"/>
    <mergeCell ref="D33:J33"/>
    <mergeCell ref="D43:J43"/>
    <mergeCell ref="D53:J53"/>
    <mergeCell ref="D63:J63"/>
  </mergeCells>
  <conditionalFormatting sqref="A2:K2">
    <cfRule type="expression" priority="1042" dxfId="145" stopIfTrue="1">
      <formula>ColoursOn=1</formula>
    </cfRule>
  </conditionalFormatting>
  <conditionalFormatting sqref="H11:H12 H21:H22 H31:H32 C3 H41:H42 H51:H52 H61:H62 H71:H72 H81:H82 C63 C5:E12 C15:E22 C43 C53 C73 H4 H7:H9 H14 H17:H19 H34 H37:H39 C35:E40 H44 H47:H49 C45:E50 H64 H67:H69 C65:E70 H74 H77:H79 C75:E80 H24 C55:E60 C13 C23 C33 C25:E32">
    <cfRule type="expression" priority="1025" dxfId="8" stopIfTrue="1">
      <formula>AND(ColoursOn=1,$C3=2)</formula>
    </cfRule>
    <cfRule type="expression" priority="1026" dxfId="7" stopIfTrue="1">
      <formula>(AND(ColoursOn=1,$C3=1))</formula>
    </cfRule>
    <cfRule type="expression" priority="1047" dxfId="146" stopIfTrue="1">
      <formula>AND(ColoursOn=1,$C3="E")</formula>
    </cfRule>
  </conditionalFormatting>
  <conditionalFormatting sqref="C41:E42">
    <cfRule type="expression" priority="886" dxfId="8" stopIfTrue="1">
      <formula>AND(ColoursOn=1,$C41=2)</formula>
    </cfRule>
    <cfRule type="expression" priority="887" dxfId="7" stopIfTrue="1">
      <formula>(AND(ColoursOn=1,$C41=1))</formula>
    </cfRule>
    <cfRule type="expression" priority="888" dxfId="146" stopIfTrue="1">
      <formula>AND(ColoursOn=1,$C41="E")</formula>
    </cfRule>
  </conditionalFormatting>
  <conditionalFormatting sqref="C51:E52">
    <cfRule type="expression" priority="880" dxfId="8" stopIfTrue="1">
      <formula>AND(ColoursOn=1,$C51=2)</formula>
    </cfRule>
    <cfRule type="expression" priority="881" dxfId="7" stopIfTrue="1">
      <formula>(AND(ColoursOn=1,$C51=1))</formula>
    </cfRule>
    <cfRule type="expression" priority="882" dxfId="146" stopIfTrue="1">
      <formula>AND(ColoursOn=1,$C51="E")</formula>
    </cfRule>
  </conditionalFormatting>
  <conditionalFormatting sqref="C61:E62">
    <cfRule type="expression" priority="874" dxfId="8" stopIfTrue="1">
      <formula>AND(ColoursOn=1,$C61=2)</formula>
    </cfRule>
    <cfRule type="expression" priority="875" dxfId="7" stopIfTrue="1">
      <formula>(AND(ColoursOn=1,$C61=1))</formula>
    </cfRule>
    <cfRule type="expression" priority="876" dxfId="146" stopIfTrue="1">
      <formula>AND(ColoursOn=1,$C61="E")</formula>
    </cfRule>
  </conditionalFormatting>
  <conditionalFormatting sqref="C71:E72">
    <cfRule type="expression" priority="868" dxfId="8" stopIfTrue="1">
      <formula>AND(ColoursOn=1,$C71=2)</formula>
    </cfRule>
    <cfRule type="expression" priority="869" dxfId="7" stopIfTrue="1">
      <formula>(AND(ColoursOn=1,$C71=1))</formula>
    </cfRule>
    <cfRule type="expression" priority="870" dxfId="146" stopIfTrue="1">
      <formula>AND(ColoursOn=1,$C71="E")</formula>
    </cfRule>
  </conditionalFormatting>
  <conditionalFormatting sqref="C81:E82">
    <cfRule type="expression" priority="862" dxfId="8" stopIfTrue="1">
      <formula>AND(ColoursOn=1,$C81=2)</formula>
    </cfRule>
    <cfRule type="expression" priority="863" dxfId="7" stopIfTrue="1">
      <formula>(AND(ColoursOn=1,$C81=1))</formula>
    </cfRule>
    <cfRule type="expression" priority="864" dxfId="146" stopIfTrue="1">
      <formula>AND(ColoursOn=1,$C81="E")</formula>
    </cfRule>
  </conditionalFormatting>
  <conditionalFormatting sqref="H10">
    <cfRule type="expression" priority="277" dxfId="8" stopIfTrue="1">
      <formula>AND(ColoursOn=1,$C10=2)</formula>
    </cfRule>
    <cfRule type="expression" priority="278" dxfId="7" stopIfTrue="1">
      <formula>(AND(ColoursOn=1,$C10=1))</formula>
    </cfRule>
    <cfRule type="expression" priority="279" dxfId="146" stopIfTrue="1">
      <formula>AND(ColoursOn=1,$C10="E")</formula>
    </cfRule>
  </conditionalFormatting>
  <conditionalFormatting sqref="C4:E4">
    <cfRule type="expression" priority="274" dxfId="8" stopIfTrue="1">
      <formula>AND(ColoursOn=1,$C4=2)</formula>
    </cfRule>
    <cfRule type="expression" priority="275" dxfId="7" stopIfTrue="1">
      <formula>(AND(ColoursOn=1,$C4=1))</formula>
    </cfRule>
    <cfRule type="expression" priority="276" dxfId="146" stopIfTrue="1">
      <formula>AND(ColoursOn=1,$C4="E")</formula>
    </cfRule>
  </conditionalFormatting>
  <conditionalFormatting sqref="H5">
    <cfRule type="expression" priority="271" dxfId="8" stopIfTrue="1">
      <formula>AND(ColoursOn=1,$C5=2)</formula>
    </cfRule>
    <cfRule type="expression" priority="272" dxfId="7" stopIfTrue="1">
      <formula>(AND(ColoursOn=1,$C5=1))</formula>
    </cfRule>
    <cfRule type="expression" priority="273" dxfId="146" stopIfTrue="1">
      <formula>AND(ColoursOn=1,$C5="E")</formula>
    </cfRule>
  </conditionalFormatting>
  <conditionalFormatting sqref="H6">
    <cfRule type="expression" priority="268" dxfId="8" stopIfTrue="1">
      <formula>AND(ColoursOn=1,$C6=2)</formula>
    </cfRule>
    <cfRule type="expression" priority="269" dxfId="7" stopIfTrue="1">
      <formula>(AND(ColoursOn=1,$C6=1))</formula>
    </cfRule>
    <cfRule type="expression" priority="270" dxfId="146" stopIfTrue="1">
      <formula>AND(ColoursOn=1,$C6="E")</formula>
    </cfRule>
  </conditionalFormatting>
  <conditionalFormatting sqref="H20">
    <cfRule type="expression" priority="265" dxfId="8" stopIfTrue="1">
      <formula>AND(ColoursOn=1,$C20=2)</formula>
    </cfRule>
    <cfRule type="expression" priority="266" dxfId="7" stopIfTrue="1">
      <formula>(AND(ColoursOn=1,$C20=1))</formula>
    </cfRule>
    <cfRule type="expression" priority="267" dxfId="146" stopIfTrue="1">
      <formula>AND(ColoursOn=1,$C20="E")</formula>
    </cfRule>
  </conditionalFormatting>
  <conditionalFormatting sqref="C14:E14">
    <cfRule type="expression" priority="262" dxfId="8" stopIfTrue="1">
      <formula>AND(ColoursOn=1,$C14=2)</formula>
    </cfRule>
    <cfRule type="expression" priority="263" dxfId="7" stopIfTrue="1">
      <formula>(AND(ColoursOn=1,$C14=1))</formula>
    </cfRule>
    <cfRule type="expression" priority="264" dxfId="146" stopIfTrue="1">
      <formula>AND(ColoursOn=1,$C14="E")</formula>
    </cfRule>
  </conditionalFormatting>
  <conditionalFormatting sqref="H15">
    <cfRule type="expression" priority="259" dxfId="8" stopIfTrue="1">
      <formula>AND(ColoursOn=1,$C15=2)</formula>
    </cfRule>
    <cfRule type="expression" priority="260" dxfId="7" stopIfTrue="1">
      <formula>(AND(ColoursOn=1,$C15=1))</formula>
    </cfRule>
    <cfRule type="expression" priority="261" dxfId="146" stopIfTrue="1">
      <formula>AND(ColoursOn=1,$C15="E")</formula>
    </cfRule>
  </conditionalFormatting>
  <conditionalFormatting sqref="H16">
    <cfRule type="expression" priority="256" dxfId="8" stopIfTrue="1">
      <formula>AND(ColoursOn=1,$C16=2)</formula>
    </cfRule>
    <cfRule type="expression" priority="257" dxfId="7" stopIfTrue="1">
      <formula>(AND(ColoursOn=1,$C16=1))</formula>
    </cfRule>
    <cfRule type="expression" priority="258" dxfId="146" stopIfTrue="1">
      <formula>AND(ColoursOn=1,$C16="E")</formula>
    </cfRule>
  </conditionalFormatting>
  <conditionalFormatting sqref="H40">
    <cfRule type="expression" priority="253" dxfId="8" stopIfTrue="1">
      <formula>AND(ColoursOn=1,$C40=2)</formula>
    </cfRule>
    <cfRule type="expression" priority="254" dxfId="7" stopIfTrue="1">
      <formula>(AND(ColoursOn=1,$C40=1))</formula>
    </cfRule>
    <cfRule type="expression" priority="255" dxfId="146" stopIfTrue="1">
      <formula>AND(ColoursOn=1,$C40="E")</formula>
    </cfRule>
  </conditionalFormatting>
  <conditionalFormatting sqref="C34:E34">
    <cfRule type="expression" priority="250" dxfId="8" stopIfTrue="1">
      <formula>AND(ColoursOn=1,$C34=2)</formula>
    </cfRule>
    <cfRule type="expression" priority="251" dxfId="7" stopIfTrue="1">
      <formula>(AND(ColoursOn=1,$C34=1))</formula>
    </cfRule>
    <cfRule type="expression" priority="252" dxfId="146" stopIfTrue="1">
      <formula>AND(ColoursOn=1,$C34="E")</formula>
    </cfRule>
  </conditionalFormatting>
  <conditionalFormatting sqref="H35">
    <cfRule type="expression" priority="247" dxfId="8" stopIfTrue="1">
      <formula>AND(ColoursOn=1,$C35=2)</formula>
    </cfRule>
    <cfRule type="expression" priority="248" dxfId="7" stopIfTrue="1">
      <formula>(AND(ColoursOn=1,$C35=1))</formula>
    </cfRule>
    <cfRule type="expression" priority="249" dxfId="146" stopIfTrue="1">
      <formula>AND(ColoursOn=1,$C35="E")</formula>
    </cfRule>
  </conditionalFormatting>
  <conditionalFormatting sqref="H36">
    <cfRule type="expression" priority="244" dxfId="8" stopIfTrue="1">
      <formula>AND(ColoursOn=1,$C36=2)</formula>
    </cfRule>
    <cfRule type="expression" priority="245" dxfId="7" stopIfTrue="1">
      <formula>(AND(ColoursOn=1,$C36=1))</formula>
    </cfRule>
    <cfRule type="expression" priority="246" dxfId="146" stopIfTrue="1">
      <formula>AND(ColoursOn=1,$C36="E")</formula>
    </cfRule>
  </conditionalFormatting>
  <conditionalFormatting sqref="H50">
    <cfRule type="expression" priority="241" dxfId="8" stopIfTrue="1">
      <formula>AND(ColoursOn=1,$C50=2)</formula>
    </cfRule>
    <cfRule type="expression" priority="242" dxfId="7" stopIfTrue="1">
      <formula>(AND(ColoursOn=1,$C50=1))</formula>
    </cfRule>
    <cfRule type="expression" priority="243" dxfId="146" stopIfTrue="1">
      <formula>AND(ColoursOn=1,$C50="E")</formula>
    </cfRule>
  </conditionalFormatting>
  <conditionalFormatting sqref="C44:E44">
    <cfRule type="expression" priority="238" dxfId="8" stopIfTrue="1">
      <formula>AND(ColoursOn=1,$C44=2)</formula>
    </cfRule>
    <cfRule type="expression" priority="239" dxfId="7" stopIfTrue="1">
      <formula>(AND(ColoursOn=1,$C44=1))</formula>
    </cfRule>
    <cfRule type="expression" priority="240" dxfId="146" stopIfTrue="1">
      <formula>AND(ColoursOn=1,$C44="E")</formula>
    </cfRule>
  </conditionalFormatting>
  <conditionalFormatting sqref="H45">
    <cfRule type="expression" priority="235" dxfId="8" stopIfTrue="1">
      <formula>AND(ColoursOn=1,$C45=2)</formula>
    </cfRule>
    <cfRule type="expression" priority="236" dxfId="7" stopIfTrue="1">
      <formula>(AND(ColoursOn=1,$C45=1))</formula>
    </cfRule>
    <cfRule type="expression" priority="237" dxfId="146" stopIfTrue="1">
      <formula>AND(ColoursOn=1,$C45="E")</formula>
    </cfRule>
  </conditionalFormatting>
  <conditionalFormatting sqref="H46">
    <cfRule type="expression" priority="232" dxfId="8" stopIfTrue="1">
      <formula>AND(ColoursOn=1,$C46=2)</formula>
    </cfRule>
    <cfRule type="expression" priority="233" dxfId="7" stopIfTrue="1">
      <formula>(AND(ColoursOn=1,$C46=1))</formula>
    </cfRule>
    <cfRule type="expression" priority="234" dxfId="146" stopIfTrue="1">
      <formula>AND(ColoursOn=1,$C46="E")</formula>
    </cfRule>
  </conditionalFormatting>
  <conditionalFormatting sqref="H70">
    <cfRule type="expression" priority="229" dxfId="8" stopIfTrue="1">
      <formula>AND(ColoursOn=1,$C70=2)</formula>
    </cfRule>
    <cfRule type="expression" priority="230" dxfId="7" stopIfTrue="1">
      <formula>(AND(ColoursOn=1,$C70=1))</formula>
    </cfRule>
    <cfRule type="expression" priority="231" dxfId="146" stopIfTrue="1">
      <formula>AND(ColoursOn=1,$C70="E")</formula>
    </cfRule>
  </conditionalFormatting>
  <conditionalFormatting sqref="C64:E64">
    <cfRule type="expression" priority="226" dxfId="8" stopIfTrue="1">
      <formula>AND(ColoursOn=1,$C64=2)</formula>
    </cfRule>
    <cfRule type="expression" priority="227" dxfId="7" stopIfTrue="1">
      <formula>(AND(ColoursOn=1,$C64=1))</formula>
    </cfRule>
    <cfRule type="expression" priority="228" dxfId="146" stopIfTrue="1">
      <formula>AND(ColoursOn=1,$C64="E")</formula>
    </cfRule>
  </conditionalFormatting>
  <conditionalFormatting sqref="H65">
    <cfRule type="expression" priority="223" dxfId="8" stopIfTrue="1">
      <formula>AND(ColoursOn=1,$C65=2)</formula>
    </cfRule>
    <cfRule type="expression" priority="224" dxfId="7" stopIfTrue="1">
      <formula>(AND(ColoursOn=1,$C65=1))</formula>
    </cfRule>
    <cfRule type="expression" priority="225" dxfId="146" stopIfTrue="1">
      <formula>AND(ColoursOn=1,$C65="E")</formula>
    </cfRule>
  </conditionalFormatting>
  <conditionalFormatting sqref="H66">
    <cfRule type="expression" priority="220" dxfId="8" stopIfTrue="1">
      <formula>AND(ColoursOn=1,$C66=2)</formula>
    </cfRule>
    <cfRule type="expression" priority="221" dxfId="7" stopIfTrue="1">
      <formula>(AND(ColoursOn=1,$C66=1))</formula>
    </cfRule>
    <cfRule type="expression" priority="222" dxfId="146" stopIfTrue="1">
      <formula>AND(ColoursOn=1,$C66="E")</formula>
    </cfRule>
  </conditionalFormatting>
  <conditionalFormatting sqref="H80">
    <cfRule type="expression" priority="217" dxfId="8" stopIfTrue="1">
      <formula>AND(ColoursOn=1,$C80=2)</formula>
    </cfRule>
    <cfRule type="expression" priority="218" dxfId="7" stopIfTrue="1">
      <formula>(AND(ColoursOn=1,$C80=1))</formula>
    </cfRule>
    <cfRule type="expression" priority="219" dxfId="146" stopIfTrue="1">
      <formula>AND(ColoursOn=1,$C80="E")</formula>
    </cfRule>
  </conditionalFormatting>
  <conditionalFormatting sqref="C74:E74">
    <cfRule type="expression" priority="214" dxfId="8" stopIfTrue="1">
      <formula>AND(ColoursOn=1,$C74=2)</formula>
    </cfRule>
    <cfRule type="expression" priority="215" dxfId="7" stopIfTrue="1">
      <formula>(AND(ColoursOn=1,$C74=1))</formula>
    </cfRule>
    <cfRule type="expression" priority="216" dxfId="146" stopIfTrue="1">
      <formula>AND(ColoursOn=1,$C74="E")</formula>
    </cfRule>
  </conditionalFormatting>
  <conditionalFormatting sqref="H75">
    <cfRule type="expression" priority="211" dxfId="8" stopIfTrue="1">
      <formula>AND(ColoursOn=1,$C75=2)</formula>
    </cfRule>
    <cfRule type="expression" priority="212" dxfId="7" stopIfTrue="1">
      <formula>(AND(ColoursOn=1,$C75=1))</formula>
    </cfRule>
    <cfRule type="expression" priority="213" dxfId="146" stopIfTrue="1">
      <formula>AND(ColoursOn=1,$C75="E")</formula>
    </cfRule>
  </conditionalFormatting>
  <conditionalFormatting sqref="H76">
    <cfRule type="expression" priority="208" dxfId="8" stopIfTrue="1">
      <formula>AND(ColoursOn=1,$C76=2)</formula>
    </cfRule>
    <cfRule type="expression" priority="209" dxfId="7" stopIfTrue="1">
      <formula>(AND(ColoursOn=1,$C76=1))</formula>
    </cfRule>
    <cfRule type="expression" priority="210" dxfId="146" stopIfTrue="1">
      <formula>AND(ColoursOn=1,$C76="E")</formula>
    </cfRule>
  </conditionalFormatting>
  <conditionalFormatting sqref="H27:H30">
    <cfRule type="expression" priority="145" dxfId="8" stopIfTrue="1">
      <formula>AND(ColoursOn=1,$C27=2)</formula>
    </cfRule>
    <cfRule type="expression" priority="146" dxfId="7" stopIfTrue="1">
      <formula>(AND(ColoursOn=1,$C27=1))</formula>
    </cfRule>
    <cfRule type="expression" priority="147" dxfId="146" stopIfTrue="1">
      <formula>AND(ColoursOn=1,$C27="E")</formula>
    </cfRule>
  </conditionalFormatting>
  <conditionalFormatting sqref="C24:E24">
    <cfRule type="expression" priority="142" dxfId="8" stopIfTrue="1">
      <formula>AND(ColoursOn=1,$C24=2)</formula>
    </cfRule>
    <cfRule type="expression" priority="143" dxfId="7" stopIfTrue="1">
      <formula>(AND(ColoursOn=1,$C24=1))</formula>
    </cfRule>
    <cfRule type="expression" priority="144" dxfId="146" stopIfTrue="1">
      <formula>AND(ColoursOn=1,$C24="E")</formula>
    </cfRule>
  </conditionalFormatting>
  <conditionalFormatting sqref="H25">
    <cfRule type="expression" priority="139" dxfId="8" stopIfTrue="1">
      <formula>AND(ColoursOn=1,$C25=2)</formula>
    </cfRule>
    <cfRule type="expression" priority="140" dxfId="7" stopIfTrue="1">
      <formula>(AND(ColoursOn=1,$C25=1))</formula>
    </cfRule>
    <cfRule type="expression" priority="141" dxfId="146" stopIfTrue="1">
      <formula>AND(ColoursOn=1,$C25="E")</formula>
    </cfRule>
  </conditionalFormatting>
  <conditionalFormatting sqref="H26">
    <cfRule type="expression" priority="136" dxfId="8" stopIfTrue="1">
      <formula>AND(ColoursOn=1,$C26=2)</formula>
    </cfRule>
    <cfRule type="expression" priority="137" dxfId="7" stopIfTrue="1">
      <formula>(AND(ColoursOn=1,$C26=1))</formula>
    </cfRule>
    <cfRule type="expression" priority="138" dxfId="146" stopIfTrue="1">
      <formula>AND(ColoursOn=1,$C26="E")</formula>
    </cfRule>
  </conditionalFormatting>
  <conditionalFormatting sqref="H57:H60">
    <cfRule type="expression" priority="133" dxfId="8" stopIfTrue="1">
      <formula>AND(ColoursOn=1,$C57=2)</formula>
    </cfRule>
    <cfRule type="expression" priority="134" dxfId="7" stopIfTrue="1">
      <formula>(AND(ColoursOn=1,$C57=1))</formula>
    </cfRule>
    <cfRule type="expression" priority="135" dxfId="146" stopIfTrue="1">
      <formula>AND(ColoursOn=1,$C57="E")</formula>
    </cfRule>
  </conditionalFormatting>
  <conditionalFormatting sqref="H55">
    <cfRule type="expression" priority="127" dxfId="8" stopIfTrue="1">
      <formula>AND(ColoursOn=1,$C55=2)</formula>
    </cfRule>
    <cfRule type="expression" priority="128" dxfId="7" stopIfTrue="1">
      <formula>(AND(ColoursOn=1,$C55=1))</formula>
    </cfRule>
    <cfRule type="expression" priority="129" dxfId="146" stopIfTrue="1">
      <formula>AND(ColoursOn=1,$C55="E")</formula>
    </cfRule>
  </conditionalFormatting>
  <conditionalFormatting sqref="H56">
    <cfRule type="expression" priority="124" dxfId="8" stopIfTrue="1">
      <formula>AND(ColoursOn=1,$C56=2)</formula>
    </cfRule>
    <cfRule type="expression" priority="125" dxfId="7" stopIfTrue="1">
      <formula>(AND(ColoursOn=1,$C56=1))</formula>
    </cfRule>
    <cfRule type="expression" priority="126" dxfId="146" stopIfTrue="1">
      <formula>AND(ColoursOn=1,$C56="E")</formula>
    </cfRule>
  </conditionalFormatting>
  <conditionalFormatting sqref="D13:E13 H13">
    <cfRule type="expression" priority="43" dxfId="8" stopIfTrue="1">
      <formula>AND(ColoursOn=1,$C13=2)</formula>
    </cfRule>
    <cfRule type="expression" priority="44" dxfId="7" stopIfTrue="1">
      <formula>(AND(ColoursOn=1,$C13=1))</formula>
    </cfRule>
    <cfRule type="expression" priority="45" dxfId="146" stopIfTrue="1">
      <formula>AND(ColoursOn=1,$C13="E")</formula>
    </cfRule>
  </conditionalFormatting>
  <conditionalFormatting sqref="D23:E23 H23">
    <cfRule type="expression" priority="22" dxfId="8" stopIfTrue="1">
      <formula>AND(ColoursOn=1,$C23=2)</formula>
    </cfRule>
    <cfRule type="expression" priority="23" dxfId="7" stopIfTrue="1">
      <formula>(AND(ColoursOn=1,$C23=1))</formula>
    </cfRule>
    <cfRule type="expression" priority="24" dxfId="146" stopIfTrue="1">
      <formula>AND(ColoursOn=1,$C23="E")</formula>
    </cfRule>
  </conditionalFormatting>
  <conditionalFormatting sqref="D33:E33 H33">
    <cfRule type="expression" priority="19" dxfId="8" stopIfTrue="1">
      <formula>AND(ColoursOn=1,$C33=2)</formula>
    </cfRule>
    <cfRule type="expression" priority="20" dxfId="7" stopIfTrue="1">
      <formula>(AND(ColoursOn=1,$C33=1))</formula>
    </cfRule>
    <cfRule type="expression" priority="21" dxfId="146" stopIfTrue="1">
      <formula>AND(ColoursOn=1,$C33="E")</formula>
    </cfRule>
  </conditionalFormatting>
  <conditionalFormatting sqref="D43:E43 H43">
    <cfRule type="expression" priority="16" dxfId="8" stopIfTrue="1">
      <formula>AND(ColoursOn=1,$C43=2)</formula>
    </cfRule>
    <cfRule type="expression" priority="17" dxfId="7" stopIfTrue="1">
      <formula>(AND(ColoursOn=1,$C43=1))</formula>
    </cfRule>
    <cfRule type="expression" priority="18" dxfId="146" stopIfTrue="1">
      <formula>AND(ColoursOn=1,$C43="E")</formula>
    </cfRule>
  </conditionalFormatting>
  <conditionalFormatting sqref="D53:E53 H53">
    <cfRule type="expression" priority="13" dxfId="8" stopIfTrue="1">
      <formula>AND(ColoursOn=1,$C53=2)</formula>
    </cfRule>
    <cfRule type="expression" priority="14" dxfId="7" stopIfTrue="1">
      <formula>(AND(ColoursOn=1,$C53=1))</formula>
    </cfRule>
    <cfRule type="expression" priority="15" dxfId="146" stopIfTrue="1">
      <formula>AND(ColoursOn=1,$C53="E")</formula>
    </cfRule>
  </conditionalFormatting>
  <conditionalFormatting sqref="D63:E63 H63">
    <cfRule type="expression" priority="10" dxfId="8" stopIfTrue="1">
      <formula>AND(ColoursOn=1,$C63=2)</formula>
    </cfRule>
    <cfRule type="expression" priority="11" dxfId="7" stopIfTrue="1">
      <formula>(AND(ColoursOn=1,$C63=1))</formula>
    </cfRule>
    <cfRule type="expression" priority="12" dxfId="146" stopIfTrue="1">
      <formula>AND(ColoursOn=1,$C63="E")</formula>
    </cfRule>
  </conditionalFormatting>
  <conditionalFormatting sqref="D73:E73 H73">
    <cfRule type="expression" priority="7" dxfId="8" stopIfTrue="1">
      <formula>AND(ColoursOn=1,$C73=2)</formula>
    </cfRule>
    <cfRule type="expression" priority="8" dxfId="7" stopIfTrue="1">
      <formula>(AND(ColoursOn=1,$C73=1))</formula>
    </cfRule>
    <cfRule type="expression" priority="9" dxfId="146" stopIfTrue="1">
      <formula>AND(ColoursOn=1,$C73="E")</formula>
    </cfRule>
  </conditionalFormatting>
  <conditionalFormatting sqref="D3:E3 H3">
    <cfRule type="expression" priority="4" dxfId="8" stopIfTrue="1">
      <formula>AND(ColoursOn=1,$C3=2)</formula>
    </cfRule>
    <cfRule type="expression" priority="5" dxfId="7" stopIfTrue="1">
      <formula>(AND(ColoursOn=1,$C3=1))</formula>
    </cfRule>
    <cfRule type="expression" priority="6" dxfId="146" stopIfTrue="1">
      <formula>AND(ColoursOn=1,$C3="E")</formula>
    </cfRule>
  </conditionalFormatting>
  <conditionalFormatting sqref="H54 C54:E54">
    <cfRule type="expression" priority="1" dxfId="8" stopIfTrue="1">
      <formula>AND(ColoursOn=1,$C54=2)</formula>
    </cfRule>
    <cfRule type="expression" priority="2" dxfId="7" stopIfTrue="1">
      <formula>(AND(ColoursOn=1,$C54=1))</formula>
    </cfRule>
    <cfRule type="expression" priority="3" dxfId="146" stopIfTrue="1">
      <formula>AND(ColoursOn=1,$C54="E")</formula>
    </cfRule>
  </conditionalFormatting>
  <dataValidations count="2">
    <dataValidation type="list" allowBlank="1" showInputMessage="1" showErrorMessage="1" sqref="B2 B83:B65536 B74:B81 B4:B11 B14:B21 B34:B41 B24:B31 B44:B51 B64:B71 B54:B61">
      <formula1>Disciplines</formula1>
    </dataValidation>
    <dataValidation type="list" allowBlank="1" showInputMessage="1" showErrorMessage="1" sqref="C13 C3 C23 C33 C43 C53 C63 C73">
      <formula1>Difficulty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5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33203125" defaultRowHeight="11.25"/>
  <cols>
    <col min="1" max="1" width="16.66015625" style="0" customWidth="1"/>
    <col min="2" max="2" width="17.33203125" style="0" customWidth="1"/>
    <col min="3" max="67" width="4.83203125" style="0" customWidth="1"/>
  </cols>
  <sheetData>
    <row r="1" ht="15.75">
      <c r="A1" s="39" t="s">
        <v>34</v>
      </c>
    </row>
    <row r="2" spans="1:7" ht="15.75">
      <c r="A2" s="5" t="s">
        <v>0</v>
      </c>
      <c r="B2" s="4">
        <v>41820</v>
      </c>
      <c r="C2" t="str">
        <f ca="1">OFFSET(DaysOfWeek,WEEKDAY(YearlyStartDate,2),0)</f>
        <v>Mon</v>
      </c>
      <c r="G2" s="39" t="str">
        <f>Name</f>
        <v>MTB</v>
      </c>
    </row>
    <row r="3" spans="1:7" ht="15.75">
      <c r="A3" s="5" t="s">
        <v>1</v>
      </c>
      <c r="B3" s="28">
        <v>42049</v>
      </c>
      <c r="C3" t="str">
        <f ca="1">OFFSET(DaysOfWeek,WEEKDAY(EndDate,2),0)</f>
        <v>Sat</v>
      </c>
      <c r="G3" s="39" t="str">
        <f>"Individual performance plan for "&amp;BuildUp</f>
        <v>Individual performance plan for Motatapu MTB</v>
      </c>
    </row>
    <row r="4" spans="1:67" ht="36.75">
      <c r="A4" s="30" t="s">
        <v>2</v>
      </c>
      <c r="B4" s="31"/>
      <c r="C4" s="25">
        <f>YearlyStartDate</f>
        <v>41820</v>
      </c>
      <c r="D4" s="26">
        <f>C4+7</f>
        <v>41827</v>
      </c>
      <c r="E4" s="26">
        <f aca="true" t="shared" si="0" ref="E4:BO4">D4+7</f>
        <v>41834</v>
      </c>
      <c r="F4" s="26">
        <f t="shared" si="0"/>
        <v>41841</v>
      </c>
      <c r="G4" s="26">
        <f t="shared" si="0"/>
        <v>41848</v>
      </c>
      <c r="H4" s="26">
        <f t="shared" si="0"/>
        <v>41855</v>
      </c>
      <c r="I4" s="26">
        <f t="shared" si="0"/>
        <v>41862</v>
      </c>
      <c r="J4" s="26">
        <f t="shared" si="0"/>
        <v>41869</v>
      </c>
      <c r="K4" s="26">
        <f t="shared" si="0"/>
        <v>41876</v>
      </c>
      <c r="L4" s="26">
        <f t="shared" si="0"/>
        <v>41883</v>
      </c>
      <c r="M4" s="26">
        <f t="shared" si="0"/>
        <v>41890</v>
      </c>
      <c r="N4" s="26">
        <f t="shared" si="0"/>
        <v>41897</v>
      </c>
      <c r="O4" s="26">
        <f t="shared" si="0"/>
        <v>41904</v>
      </c>
      <c r="P4" s="26">
        <f t="shared" si="0"/>
        <v>41911</v>
      </c>
      <c r="Q4" s="26">
        <f t="shared" si="0"/>
        <v>41918</v>
      </c>
      <c r="R4" s="26">
        <f t="shared" si="0"/>
        <v>41925</v>
      </c>
      <c r="S4" s="26">
        <f t="shared" si="0"/>
        <v>41932</v>
      </c>
      <c r="T4" s="26">
        <f t="shared" si="0"/>
        <v>41939</v>
      </c>
      <c r="U4" s="26">
        <f t="shared" si="0"/>
        <v>41946</v>
      </c>
      <c r="V4" s="26">
        <f t="shared" si="0"/>
        <v>41953</v>
      </c>
      <c r="W4" s="26">
        <f t="shared" si="0"/>
        <v>41960</v>
      </c>
      <c r="X4" s="26">
        <f t="shared" si="0"/>
        <v>41967</v>
      </c>
      <c r="Y4" s="26">
        <f t="shared" si="0"/>
        <v>41974</v>
      </c>
      <c r="Z4" s="26">
        <f t="shared" si="0"/>
        <v>41981</v>
      </c>
      <c r="AA4" s="26">
        <f t="shared" si="0"/>
        <v>41988</v>
      </c>
      <c r="AB4" s="26">
        <f t="shared" si="0"/>
        <v>41995</v>
      </c>
      <c r="AC4" s="26">
        <f t="shared" si="0"/>
        <v>42002</v>
      </c>
      <c r="AD4" s="26">
        <f t="shared" si="0"/>
        <v>42009</v>
      </c>
      <c r="AE4" s="26">
        <f t="shared" si="0"/>
        <v>42016</v>
      </c>
      <c r="AF4" s="26">
        <f t="shared" si="0"/>
        <v>42023</v>
      </c>
      <c r="AG4" s="26">
        <f t="shared" si="0"/>
        <v>42030</v>
      </c>
      <c r="AH4" s="26">
        <f t="shared" si="0"/>
        <v>42037</v>
      </c>
      <c r="AI4" s="26">
        <f t="shared" si="0"/>
        <v>42044</v>
      </c>
      <c r="AJ4" s="26">
        <f t="shared" si="0"/>
        <v>42051</v>
      </c>
      <c r="AK4" s="26">
        <f t="shared" si="0"/>
        <v>42058</v>
      </c>
      <c r="AL4" s="26">
        <f t="shared" si="0"/>
        <v>42065</v>
      </c>
      <c r="AM4" s="26">
        <f t="shared" si="0"/>
        <v>42072</v>
      </c>
      <c r="AN4" s="26">
        <f t="shared" si="0"/>
        <v>42079</v>
      </c>
      <c r="AO4" s="26">
        <f t="shared" si="0"/>
        <v>42086</v>
      </c>
      <c r="AP4" s="26">
        <f t="shared" si="0"/>
        <v>42093</v>
      </c>
      <c r="AQ4" s="26">
        <f t="shared" si="0"/>
        <v>42100</v>
      </c>
      <c r="AR4" s="26">
        <f t="shared" si="0"/>
        <v>42107</v>
      </c>
      <c r="AS4" s="26">
        <f t="shared" si="0"/>
        <v>42114</v>
      </c>
      <c r="AT4" s="26">
        <f t="shared" si="0"/>
        <v>42121</v>
      </c>
      <c r="AU4" s="26">
        <f t="shared" si="0"/>
        <v>42128</v>
      </c>
      <c r="AV4" s="26">
        <f t="shared" si="0"/>
        <v>42135</v>
      </c>
      <c r="AW4" s="26">
        <f t="shared" si="0"/>
        <v>42142</v>
      </c>
      <c r="AX4" s="26">
        <f t="shared" si="0"/>
        <v>42149</v>
      </c>
      <c r="AY4" s="26">
        <f t="shared" si="0"/>
        <v>42156</v>
      </c>
      <c r="AZ4" s="26">
        <f t="shared" si="0"/>
        <v>42163</v>
      </c>
      <c r="BA4" s="26">
        <f t="shared" si="0"/>
        <v>42170</v>
      </c>
      <c r="BB4" s="26">
        <f t="shared" si="0"/>
        <v>42177</v>
      </c>
      <c r="BC4" s="26">
        <f t="shared" si="0"/>
        <v>42184</v>
      </c>
      <c r="BD4" s="26">
        <f t="shared" si="0"/>
        <v>42191</v>
      </c>
      <c r="BE4" s="26">
        <f t="shared" si="0"/>
        <v>42198</v>
      </c>
      <c r="BF4" s="26">
        <f t="shared" si="0"/>
        <v>42205</v>
      </c>
      <c r="BG4" s="26">
        <f t="shared" si="0"/>
        <v>42212</v>
      </c>
      <c r="BH4" s="26">
        <f t="shared" si="0"/>
        <v>42219</v>
      </c>
      <c r="BI4" s="26">
        <f t="shared" si="0"/>
        <v>42226</v>
      </c>
      <c r="BJ4" s="26">
        <f t="shared" si="0"/>
        <v>42233</v>
      </c>
      <c r="BK4" s="26">
        <f t="shared" si="0"/>
        <v>42240</v>
      </c>
      <c r="BL4" s="26">
        <f t="shared" si="0"/>
        <v>42247</v>
      </c>
      <c r="BM4" s="26">
        <f t="shared" si="0"/>
        <v>42254</v>
      </c>
      <c r="BN4" s="26">
        <f t="shared" si="0"/>
        <v>42261</v>
      </c>
      <c r="BO4" s="27">
        <f t="shared" si="0"/>
        <v>42268</v>
      </c>
    </row>
    <row r="5" spans="1:67" ht="11.25">
      <c r="A5" s="32" t="s">
        <v>3</v>
      </c>
      <c r="B5" s="31"/>
      <c r="C5" s="20">
        <f aca="true" t="shared" si="1" ref="C5:AH5">IF(C4&gt;EventDate,"",ROUNDDOWN((EventDate-C4)/7,0)+1)</f>
        <v>36</v>
      </c>
      <c r="D5" s="20">
        <f t="shared" si="1"/>
        <v>35</v>
      </c>
      <c r="E5" s="20">
        <f t="shared" si="1"/>
        <v>34</v>
      </c>
      <c r="F5" s="20">
        <f t="shared" si="1"/>
        <v>33</v>
      </c>
      <c r="G5" s="20">
        <f t="shared" si="1"/>
        <v>32</v>
      </c>
      <c r="H5" s="20">
        <f t="shared" si="1"/>
        <v>31</v>
      </c>
      <c r="I5" s="20">
        <f t="shared" si="1"/>
        <v>30</v>
      </c>
      <c r="J5" s="20">
        <f t="shared" si="1"/>
        <v>29</v>
      </c>
      <c r="K5" s="20">
        <f t="shared" si="1"/>
        <v>28</v>
      </c>
      <c r="L5" s="20">
        <f t="shared" si="1"/>
        <v>27</v>
      </c>
      <c r="M5" s="20">
        <f t="shared" si="1"/>
        <v>26</v>
      </c>
      <c r="N5" s="20">
        <f t="shared" si="1"/>
        <v>25</v>
      </c>
      <c r="O5" s="20">
        <f t="shared" si="1"/>
        <v>24</v>
      </c>
      <c r="P5" s="20">
        <f t="shared" si="1"/>
        <v>23</v>
      </c>
      <c r="Q5" s="20">
        <f t="shared" si="1"/>
        <v>22</v>
      </c>
      <c r="R5" s="20">
        <f t="shared" si="1"/>
        <v>21</v>
      </c>
      <c r="S5" s="20">
        <f t="shared" si="1"/>
        <v>20</v>
      </c>
      <c r="T5" s="20">
        <f t="shared" si="1"/>
        <v>19</v>
      </c>
      <c r="U5" s="20">
        <f t="shared" si="1"/>
        <v>18</v>
      </c>
      <c r="V5" s="20">
        <f t="shared" si="1"/>
        <v>17</v>
      </c>
      <c r="W5" s="20">
        <f t="shared" si="1"/>
        <v>16</v>
      </c>
      <c r="X5" s="20">
        <f t="shared" si="1"/>
        <v>15</v>
      </c>
      <c r="Y5" s="20">
        <f t="shared" si="1"/>
        <v>14</v>
      </c>
      <c r="Z5" s="20">
        <f t="shared" si="1"/>
        <v>13</v>
      </c>
      <c r="AA5" s="20">
        <f t="shared" si="1"/>
        <v>12</v>
      </c>
      <c r="AB5" s="20">
        <f t="shared" si="1"/>
        <v>11</v>
      </c>
      <c r="AC5" s="20">
        <f t="shared" si="1"/>
        <v>10</v>
      </c>
      <c r="AD5" s="20">
        <f t="shared" si="1"/>
        <v>9</v>
      </c>
      <c r="AE5" s="20">
        <f t="shared" si="1"/>
        <v>8</v>
      </c>
      <c r="AF5" s="20">
        <f t="shared" si="1"/>
        <v>7</v>
      </c>
      <c r="AG5" s="20">
        <f t="shared" si="1"/>
        <v>6</v>
      </c>
      <c r="AH5" s="20">
        <f t="shared" si="1"/>
        <v>5</v>
      </c>
      <c r="AI5" s="20">
        <f aca="true" t="shared" si="2" ref="AI5:BN5">IF(AI4&gt;EventDate,"",ROUNDDOWN((EventDate-AI4)/7,0)+1)</f>
        <v>4</v>
      </c>
      <c r="AJ5" s="20">
        <f t="shared" si="2"/>
        <v>3</v>
      </c>
      <c r="AK5" s="20">
        <f t="shared" si="2"/>
        <v>2</v>
      </c>
      <c r="AL5" s="20">
        <f t="shared" si="2"/>
        <v>1</v>
      </c>
      <c r="AM5" s="20">
        <f t="shared" si="2"/>
      </c>
      <c r="AN5" s="20">
        <f t="shared" si="2"/>
      </c>
      <c r="AO5" s="20">
        <f t="shared" si="2"/>
      </c>
      <c r="AP5" s="20">
        <f t="shared" si="2"/>
      </c>
      <c r="AQ5" s="20">
        <f t="shared" si="2"/>
      </c>
      <c r="AR5" s="20">
        <f t="shared" si="2"/>
      </c>
      <c r="AS5" s="20">
        <f t="shared" si="2"/>
      </c>
      <c r="AT5" s="20">
        <f t="shared" si="2"/>
      </c>
      <c r="AU5" s="20">
        <f t="shared" si="2"/>
      </c>
      <c r="AV5" s="20">
        <f t="shared" si="2"/>
      </c>
      <c r="AW5" s="20">
        <f t="shared" si="2"/>
      </c>
      <c r="AX5" s="20">
        <f t="shared" si="2"/>
      </c>
      <c r="AY5" s="20">
        <f t="shared" si="2"/>
      </c>
      <c r="AZ5" s="20">
        <f t="shared" si="2"/>
      </c>
      <c r="BA5" s="20">
        <f t="shared" si="2"/>
      </c>
      <c r="BB5" s="20">
        <f t="shared" si="2"/>
      </c>
      <c r="BC5" s="20">
        <f t="shared" si="2"/>
      </c>
      <c r="BD5" s="20">
        <f t="shared" si="2"/>
      </c>
      <c r="BE5" s="20">
        <f t="shared" si="2"/>
      </c>
      <c r="BF5" s="20">
        <f t="shared" si="2"/>
      </c>
      <c r="BG5" s="20">
        <f t="shared" si="2"/>
      </c>
      <c r="BH5" s="20">
        <f t="shared" si="2"/>
      </c>
      <c r="BI5" s="20">
        <f t="shared" si="2"/>
      </c>
      <c r="BJ5" s="20">
        <f t="shared" si="2"/>
      </c>
      <c r="BK5" s="20">
        <f t="shared" si="2"/>
      </c>
      <c r="BL5" s="20">
        <f t="shared" si="2"/>
      </c>
      <c r="BM5" s="20">
        <f t="shared" si="2"/>
      </c>
      <c r="BN5" s="20">
        <f t="shared" si="2"/>
      </c>
      <c r="BO5" s="20">
        <f>IF(BO4&gt;EventDate,"",ROUNDDOWN((EventDate-BO4)/7,0)+1)</f>
      </c>
    </row>
    <row r="6" spans="1:67" ht="12" thickBot="1">
      <c r="A6" s="164" t="s">
        <v>4</v>
      </c>
      <c r="B6" s="2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</row>
    <row r="7" spans="1:67" ht="40.5" customHeight="1" thickBot="1">
      <c r="A7" s="165" t="s">
        <v>5</v>
      </c>
      <c r="B7" s="1"/>
      <c r="C7" s="224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</row>
    <row r="8" spans="1:67" ht="40.5" customHeight="1" thickBot="1">
      <c r="A8" s="166" t="s">
        <v>6</v>
      </c>
      <c r="B8" s="2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</row>
    <row r="9" spans="1:67" ht="34.5" customHeight="1" thickBot="1">
      <c r="A9" s="167" t="s">
        <v>7</v>
      </c>
      <c r="B9" s="3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</row>
    <row r="10" spans="1:67" ht="20.25" customHeight="1" thickBot="1">
      <c r="A10" s="163" t="s">
        <v>8</v>
      </c>
      <c r="B10" s="179" t="s">
        <v>9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</row>
    <row r="11" spans="1:67" ht="11.25">
      <c r="A11" s="225" t="str">
        <f>Discipline1</f>
        <v>MTB</v>
      </c>
      <c r="B11" s="168"/>
      <c r="C11" s="11">
        <f>C12</f>
        <v>0</v>
      </c>
      <c r="D11" s="12">
        <f aca="true" t="shared" si="3" ref="D11:AI11">IF(D$4&gt;EndDate,0,IF(ISBLANK(D12),C11,D12))</f>
        <v>0</v>
      </c>
      <c r="E11" s="12">
        <f t="shared" si="3"/>
        <v>0</v>
      </c>
      <c r="F11" s="12">
        <f t="shared" si="3"/>
        <v>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aca="true" t="shared" si="4" ref="AJ11:BO11">IF(AJ$4&gt;EndDate,0,IF(ISBLANK(AJ12),AI11,AJ12))</f>
        <v>0</v>
      </c>
      <c r="AK11" s="12">
        <f t="shared" si="4"/>
        <v>0</v>
      </c>
      <c r="AL11" s="12">
        <f t="shared" si="4"/>
        <v>0</v>
      </c>
      <c r="AM11" s="12">
        <f t="shared" si="4"/>
        <v>0</v>
      </c>
      <c r="AN11" s="12">
        <f t="shared" si="4"/>
        <v>0</v>
      </c>
      <c r="AO11" s="12">
        <f t="shared" si="4"/>
        <v>0</v>
      </c>
      <c r="AP11" s="12">
        <f t="shared" si="4"/>
        <v>0</v>
      </c>
      <c r="AQ11" s="12">
        <f t="shared" si="4"/>
        <v>0</v>
      </c>
      <c r="AR11" s="12">
        <f t="shared" si="4"/>
        <v>0</v>
      </c>
      <c r="AS11" s="12">
        <f t="shared" si="4"/>
        <v>0</v>
      </c>
      <c r="AT11" s="12">
        <f t="shared" si="4"/>
        <v>0</v>
      </c>
      <c r="AU11" s="12">
        <f t="shared" si="4"/>
        <v>0</v>
      </c>
      <c r="AV11" s="12">
        <f t="shared" si="4"/>
        <v>0</v>
      </c>
      <c r="AW11" s="12">
        <f t="shared" si="4"/>
        <v>0</v>
      </c>
      <c r="AX11" s="12">
        <f t="shared" si="4"/>
        <v>0</v>
      </c>
      <c r="AY11" s="12">
        <f t="shared" si="4"/>
        <v>0</v>
      </c>
      <c r="AZ11" s="12">
        <f t="shared" si="4"/>
        <v>0</v>
      </c>
      <c r="BA11" s="12">
        <f t="shared" si="4"/>
        <v>0</v>
      </c>
      <c r="BB11" s="12">
        <f t="shared" si="4"/>
        <v>0</v>
      </c>
      <c r="BC11" s="12">
        <f t="shared" si="4"/>
        <v>0</v>
      </c>
      <c r="BD11" s="12">
        <f t="shared" si="4"/>
        <v>0</v>
      </c>
      <c r="BE11" s="12">
        <f t="shared" si="4"/>
        <v>0</v>
      </c>
      <c r="BF11" s="12">
        <f t="shared" si="4"/>
        <v>0</v>
      </c>
      <c r="BG11" s="12">
        <f t="shared" si="4"/>
        <v>0</v>
      </c>
      <c r="BH11" s="12">
        <f t="shared" si="4"/>
        <v>0</v>
      </c>
      <c r="BI11" s="12">
        <f t="shared" si="4"/>
        <v>0</v>
      </c>
      <c r="BJ11" s="12">
        <f t="shared" si="4"/>
        <v>0</v>
      </c>
      <c r="BK11" s="12">
        <f t="shared" si="4"/>
        <v>0</v>
      </c>
      <c r="BL11" s="12">
        <f t="shared" si="4"/>
        <v>0</v>
      </c>
      <c r="BM11" s="12">
        <f t="shared" si="4"/>
        <v>0</v>
      </c>
      <c r="BN11" s="12">
        <f t="shared" si="4"/>
        <v>0</v>
      </c>
      <c r="BO11" s="13">
        <f t="shared" si="4"/>
        <v>0</v>
      </c>
    </row>
    <row r="12" spans="1:67" ht="12" thickBot="1">
      <c r="A12" s="226"/>
      <c r="B12" s="169" t="s">
        <v>72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7"/>
    </row>
    <row r="13" spans="1:67" ht="11.25">
      <c r="A13" s="226"/>
      <c r="B13" s="168"/>
      <c r="C13" s="14">
        <f>C14</f>
        <v>0</v>
      </c>
      <c r="D13" s="15">
        <f aca="true" t="shared" si="5" ref="D13:AI13">IF(D$4&gt;EndDate,0,IF(ISBLANK(D14),C13,D14))</f>
        <v>0</v>
      </c>
      <c r="E13" s="15">
        <f t="shared" si="5"/>
        <v>0</v>
      </c>
      <c r="F13" s="15">
        <f t="shared" si="5"/>
        <v>0</v>
      </c>
      <c r="G13" s="15">
        <f t="shared" si="5"/>
        <v>0</v>
      </c>
      <c r="H13" s="15">
        <f t="shared" si="5"/>
        <v>0</v>
      </c>
      <c r="I13" s="15">
        <f t="shared" si="5"/>
        <v>0</v>
      </c>
      <c r="J13" s="15">
        <f t="shared" si="5"/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5">
        <f t="shared" si="5"/>
        <v>0</v>
      </c>
      <c r="X13" s="15">
        <f t="shared" si="5"/>
        <v>0</v>
      </c>
      <c r="Y13" s="15">
        <f t="shared" si="5"/>
        <v>0</v>
      </c>
      <c r="Z13" s="15">
        <f t="shared" si="5"/>
        <v>0</v>
      </c>
      <c r="AA13" s="15">
        <f t="shared" si="5"/>
        <v>0</v>
      </c>
      <c r="AB13" s="15">
        <f t="shared" si="5"/>
        <v>0</v>
      </c>
      <c r="AC13" s="15">
        <f t="shared" si="5"/>
        <v>0</v>
      </c>
      <c r="AD13" s="15">
        <f t="shared" si="5"/>
        <v>0</v>
      </c>
      <c r="AE13" s="15">
        <f t="shared" si="5"/>
        <v>0</v>
      </c>
      <c r="AF13" s="15">
        <f t="shared" si="5"/>
        <v>0</v>
      </c>
      <c r="AG13" s="15">
        <f t="shared" si="5"/>
        <v>0</v>
      </c>
      <c r="AH13" s="15">
        <f t="shared" si="5"/>
        <v>0</v>
      </c>
      <c r="AI13" s="15">
        <f t="shared" si="5"/>
        <v>0</v>
      </c>
      <c r="AJ13" s="15">
        <f aca="true" t="shared" si="6" ref="AJ13:BO13">IF(AJ$4&gt;EndDate,0,IF(ISBLANK(AJ14),AI13,AJ14))</f>
        <v>0</v>
      </c>
      <c r="AK13" s="15">
        <f t="shared" si="6"/>
        <v>0</v>
      </c>
      <c r="AL13" s="15">
        <f t="shared" si="6"/>
        <v>0</v>
      </c>
      <c r="AM13" s="15">
        <f t="shared" si="6"/>
        <v>0</v>
      </c>
      <c r="AN13" s="15">
        <f t="shared" si="6"/>
        <v>0</v>
      </c>
      <c r="AO13" s="15">
        <f t="shared" si="6"/>
        <v>0</v>
      </c>
      <c r="AP13" s="15">
        <f t="shared" si="6"/>
        <v>0</v>
      </c>
      <c r="AQ13" s="15">
        <f t="shared" si="6"/>
        <v>0</v>
      </c>
      <c r="AR13" s="15">
        <f t="shared" si="6"/>
        <v>0</v>
      </c>
      <c r="AS13" s="15">
        <f t="shared" si="6"/>
        <v>0</v>
      </c>
      <c r="AT13" s="15">
        <f t="shared" si="6"/>
        <v>0</v>
      </c>
      <c r="AU13" s="15">
        <f t="shared" si="6"/>
        <v>0</v>
      </c>
      <c r="AV13" s="15">
        <f t="shared" si="6"/>
        <v>0</v>
      </c>
      <c r="AW13" s="15">
        <f t="shared" si="6"/>
        <v>0</v>
      </c>
      <c r="AX13" s="15">
        <f t="shared" si="6"/>
        <v>0</v>
      </c>
      <c r="AY13" s="15">
        <f t="shared" si="6"/>
        <v>0</v>
      </c>
      <c r="AZ13" s="15">
        <f t="shared" si="6"/>
        <v>0</v>
      </c>
      <c r="BA13" s="15">
        <f t="shared" si="6"/>
        <v>0</v>
      </c>
      <c r="BB13" s="15">
        <f t="shared" si="6"/>
        <v>0</v>
      </c>
      <c r="BC13" s="15">
        <f t="shared" si="6"/>
        <v>0</v>
      </c>
      <c r="BD13" s="15">
        <f t="shared" si="6"/>
        <v>0</v>
      </c>
      <c r="BE13" s="15">
        <f t="shared" si="6"/>
        <v>0</v>
      </c>
      <c r="BF13" s="15">
        <f t="shared" si="6"/>
        <v>0</v>
      </c>
      <c r="BG13" s="15">
        <f t="shared" si="6"/>
        <v>0</v>
      </c>
      <c r="BH13" s="15">
        <f t="shared" si="6"/>
        <v>0</v>
      </c>
      <c r="BI13" s="15">
        <f t="shared" si="6"/>
        <v>0</v>
      </c>
      <c r="BJ13" s="15">
        <f t="shared" si="6"/>
        <v>0</v>
      </c>
      <c r="BK13" s="15">
        <f t="shared" si="6"/>
        <v>0</v>
      </c>
      <c r="BL13" s="15">
        <f t="shared" si="6"/>
        <v>0</v>
      </c>
      <c r="BM13" s="15">
        <f t="shared" si="6"/>
        <v>0</v>
      </c>
      <c r="BN13" s="15">
        <f t="shared" si="6"/>
        <v>0</v>
      </c>
      <c r="BO13" s="16">
        <f t="shared" si="6"/>
        <v>0</v>
      </c>
    </row>
    <row r="14" spans="1:67" ht="12" thickBot="1">
      <c r="A14" s="226"/>
      <c r="B14" s="169" t="s">
        <v>73</v>
      </c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7"/>
    </row>
    <row r="15" spans="1:67" ht="11.25">
      <c r="A15" s="226"/>
      <c r="B15" s="168"/>
      <c r="C15" s="14">
        <f>C16</f>
        <v>0</v>
      </c>
      <c r="D15" s="15">
        <f aca="true" t="shared" si="7" ref="D15:AI15">IF(D$4&gt;EndDate,0,IF(ISBLANK(D16),C15,D16))</f>
        <v>0</v>
      </c>
      <c r="E15" s="15">
        <f t="shared" si="7"/>
        <v>0</v>
      </c>
      <c r="F15" s="15">
        <f t="shared" si="7"/>
        <v>0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5">
        <f t="shared" si="7"/>
        <v>0</v>
      </c>
      <c r="M15" s="15">
        <f t="shared" si="7"/>
        <v>0</v>
      </c>
      <c r="N15" s="15">
        <f t="shared" si="7"/>
        <v>0</v>
      </c>
      <c r="O15" s="15">
        <f t="shared" si="7"/>
        <v>0</v>
      </c>
      <c r="P15" s="15">
        <f t="shared" si="7"/>
        <v>0</v>
      </c>
      <c r="Q15" s="15">
        <f t="shared" si="7"/>
        <v>0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0</v>
      </c>
      <c r="V15" s="15">
        <f t="shared" si="7"/>
        <v>0</v>
      </c>
      <c r="W15" s="15">
        <f t="shared" si="7"/>
        <v>0</v>
      </c>
      <c r="X15" s="15">
        <f t="shared" si="7"/>
        <v>0</v>
      </c>
      <c r="Y15" s="15">
        <f t="shared" si="7"/>
        <v>0</v>
      </c>
      <c r="Z15" s="15">
        <f t="shared" si="7"/>
        <v>0</v>
      </c>
      <c r="AA15" s="15">
        <f t="shared" si="7"/>
        <v>0</v>
      </c>
      <c r="AB15" s="15">
        <f t="shared" si="7"/>
        <v>0</v>
      </c>
      <c r="AC15" s="15">
        <f t="shared" si="7"/>
        <v>0</v>
      </c>
      <c r="AD15" s="15">
        <f t="shared" si="7"/>
        <v>0</v>
      </c>
      <c r="AE15" s="15">
        <f t="shared" si="7"/>
        <v>0</v>
      </c>
      <c r="AF15" s="15">
        <f t="shared" si="7"/>
        <v>0</v>
      </c>
      <c r="AG15" s="15">
        <f t="shared" si="7"/>
        <v>0</v>
      </c>
      <c r="AH15" s="15">
        <f t="shared" si="7"/>
        <v>0</v>
      </c>
      <c r="AI15" s="15">
        <f t="shared" si="7"/>
        <v>0</v>
      </c>
      <c r="AJ15" s="15">
        <f aca="true" t="shared" si="8" ref="AJ15:BO15">IF(AJ$4&gt;EndDate,0,IF(ISBLANK(AJ16),AI15,AJ16))</f>
        <v>0</v>
      </c>
      <c r="AK15" s="15">
        <f t="shared" si="8"/>
        <v>0</v>
      </c>
      <c r="AL15" s="15">
        <f t="shared" si="8"/>
        <v>0</v>
      </c>
      <c r="AM15" s="15">
        <f t="shared" si="8"/>
        <v>0</v>
      </c>
      <c r="AN15" s="15">
        <f t="shared" si="8"/>
        <v>0</v>
      </c>
      <c r="AO15" s="15">
        <f t="shared" si="8"/>
        <v>0</v>
      </c>
      <c r="AP15" s="15">
        <f t="shared" si="8"/>
        <v>0</v>
      </c>
      <c r="AQ15" s="15">
        <f t="shared" si="8"/>
        <v>0</v>
      </c>
      <c r="AR15" s="15">
        <f t="shared" si="8"/>
        <v>0</v>
      </c>
      <c r="AS15" s="15">
        <f t="shared" si="8"/>
        <v>0</v>
      </c>
      <c r="AT15" s="15">
        <f t="shared" si="8"/>
        <v>0</v>
      </c>
      <c r="AU15" s="15">
        <f t="shared" si="8"/>
        <v>0</v>
      </c>
      <c r="AV15" s="15">
        <f t="shared" si="8"/>
        <v>0</v>
      </c>
      <c r="AW15" s="15">
        <f t="shared" si="8"/>
        <v>0</v>
      </c>
      <c r="AX15" s="15">
        <f t="shared" si="8"/>
        <v>0</v>
      </c>
      <c r="AY15" s="15">
        <f t="shared" si="8"/>
        <v>0</v>
      </c>
      <c r="AZ15" s="15">
        <f t="shared" si="8"/>
        <v>0</v>
      </c>
      <c r="BA15" s="15">
        <f t="shared" si="8"/>
        <v>0</v>
      </c>
      <c r="BB15" s="15">
        <f t="shared" si="8"/>
        <v>0</v>
      </c>
      <c r="BC15" s="15">
        <f t="shared" si="8"/>
        <v>0</v>
      </c>
      <c r="BD15" s="15">
        <f t="shared" si="8"/>
        <v>0</v>
      </c>
      <c r="BE15" s="15">
        <f t="shared" si="8"/>
        <v>0</v>
      </c>
      <c r="BF15" s="15">
        <f t="shared" si="8"/>
        <v>0</v>
      </c>
      <c r="BG15" s="15">
        <f t="shared" si="8"/>
        <v>0</v>
      </c>
      <c r="BH15" s="15">
        <f t="shared" si="8"/>
        <v>0</v>
      </c>
      <c r="BI15" s="15">
        <f t="shared" si="8"/>
        <v>0</v>
      </c>
      <c r="BJ15" s="15">
        <f t="shared" si="8"/>
        <v>0</v>
      </c>
      <c r="BK15" s="15">
        <f t="shared" si="8"/>
        <v>0</v>
      </c>
      <c r="BL15" s="15">
        <f t="shared" si="8"/>
        <v>0</v>
      </c>
      <c r="BM15" s="15">
        <f t="shared" si="8"/>
        <v>0</v>
      </c>
      <c r="BN15" s="15">
        <f t="shared" si="8"/>
        <v>0</v>
      </c>
      <c r="BO15" s="16">
        <f t="shared" si="8"/>
        <v>0</v>
      </c>
    </row>
    <row r="16" spans="1:67" ht="12" thickBot="1">
      <c r="A16" s="226"/>
      <c r="B16" s="169" t="s">
        <v>74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7"/>
    </row>
    <row r="17" spans="1:67" ht="11.25">
      <c r="A17" s="226"/>
      <c r="B17" s="170"/>
      <c r="C17" s="14">
        <f>C18</f>
        <v>0</v>
      </c>
      <c r="D17" s="15">
        <f aca="true" t="shared" si="9" ref="D17:AI17">IF(D$4&gt;EndDate,0,IF(ISBLANK(D18),C17,D18))</f>
        <v>0</v>
      </c>
      <c r="E17" s="15">
        <f t="shared" si="9"/>
        <v>0</v>
      </c>
      <c r="F17" s="15">
        <f t="shared" si="9"/>
        <v>0</v>
      </c>
      <c r="G17" s="15">
        <f t="shared" si="9"/>
        <v>0</v>
      </c>
      <c r="H17" s="15">
        <f t="shared" si="9"/>
        <v>0</v>
      </c>
      <c r="I17" s="15">
        <f t="shared" si="9"/>
        <v>0</v>
      </c>
      <c r="J17" s="15">
        <f t="shared" si="9"/>
        <v>0</v>
      </c>
      <c r="K17" s="15">
        <f t="shared" si="9"/>
        <v>0</v>
      </c>
      <c r="L17" s="15">
        <f t="shared" si="9"/>
        <v>0</v>
      </c>
      <c r="M17" s="15">
        <f t="shared" si="9"/>
        <v>0</v>
      </c>
      <c r="N17" s="15">
        <f t="shared" si="9"/>
        <v>0</v>
      </c>
      <c r="O17" s="15">
        <f t="shared" si="9"/>
        <v>0</v>
      </c>
      <c r="P17" s="15">
        <f t="shared" si="9"/>
        <v>0</v>
      </c>
      <c r="Q17" s="15">
        <f t="shared" si="9"/>
        <v>0</v>
      </c>
      <c r="R17" s="15">
        <f t="shared" si="9"/>
        <v>0</v>
      </c>
      <c r="S17" s="15">
        <f t="shared" si="9"/>
        <v>0</v>
      </c>
      <c r="T17" s="15">
        <f t="shared" si="9"/>
        <v>0</v>
      </c>
      <c r="U17" s="15">
        <f t="shared" si="9"/>
        <v>0</v>
      </c>
      <c r="V17" s="15">
        <f t="shared" si="9"/>
        <v>0</v>
      </c>
      <c r="W17" s="15">
        <f t="shared" si="9"/>
        <v>0</v>
      </c>
      <c r="X17" s="15">
        <f t="shared" si="9"/>
        <v>0</v>
      </c>
      <c r="Y17" s="15">
        <f t="shared" si="9"/>
        <v>0</v>
      </c>
      <c r="Z17" s="15">
        <f t="shared" si="9"/>
        <v>0</v>
      </c>
      <c r="AA17" s="15">
        <f t="shared" si="9"/>
        <v>0</v>
      </c>
      <c r="AB17" s="15">
        <f t="shared" si="9"/>
        <v>0</v>
      </c>
      <c r="AC17" s="15">
        <f t="shared" si="9"/>
        <v>0</v>
      </c>
      <c r="AD17" s="15">
        <f t="shared" si="9"/>
        <v>0</v>
      </c>
      <c r="AE17" s="15">
        <f t="shared" si="9"/>
        <v>0</v>
      </c>
      <c r="AF17" s="15">
        <f t="shared" si="9"/>
        <v>0</v>
      </c>
      <c r="AG17" s="15">
        <f t="shared" si="9"/>
        <v>0</v>
      </c>
      <c r="AH17" s="15">
        <f t="shared" si="9"/>
        <v>0</v>
      </c>
      <c r="AI17" s="15">
        <f t="shared" si="9"/>
        <v>0</v>
      </c>
      <c r="AJ17" s="15">
        <f aca="true" t="shared" si="10" ref="AJ17:BO17">IF(AJ$4&gt;EndDate,0,IF(ISBLANK(AJ18),AI17,AJ18))</f>
        <v>0</v>
      </c>
      <c r="AK17" s="15">
        <f t="shared" si="10"/>
        <v>0</v>
      </c>
      <c r="AL17" s="15">
        <f t="shared" si="10"/>
        <v>0</v>
      </c>
      <c r="AM17" s="15">
        <f t="shared" si="10"/>
        <v>0</v>
      </c>
      <c r="AN17" s="15">
        <f t="shared" si="10"/>
        <v>0</v>
      </c>
      <c r="AO17" s="15">
        <f t="shared" si="10"/>
        <v>0</v>
      </c>
      <c r="AP17" s="15">
        <f t="shared" si="10"/>
        <v>0</v>
      </c>
      <c r="AQ17" s="15">
        <f t="shared" si="10"/>
        <v>0</v>
      </c>
      <c r="AR17" s="15">
        <f t="shared" si="10"/>
        <v>0</v>
      </c>
      <c r="AS17" s="15">
        <f t="shared" si="10"/>
        <v>0</v>
      </c>
      <c r="AT17" s="15">
        <f t="shared" si="10"/>
        <v>0</v>
      </c>
      <c r="AU17" s="15">
        <f t="shared" si="10"/>
        <v>0</v>
      </c>
      <c r="AV17" s="15">
        <f t="shared" si="10"/>
        <v>0</v>
      </c>
      <c r="AW17" s="15">
        <f t="shared" si="10"/>
        <v>0</v>
      </c>
      <c r="AX17" s="15">
        <f t="shared" si="10"/>
        <v>0</v>
      </c>
      <c r="AY17" s="15">
        <f t="shared" si="10"/>
        <v>0</v>
      </c>
      <c r="AZ17" s="15">
        <f t="shared" si="10"/>
        <v>0</v>
      </c>
      <c r="BA17" s="15">
        <f t="shared" si="10"/>
        <v>0</v>
      </c>
      <c r="BB17" s="15">
        <f t="shared" si="10"/>
        <v>0</v>
      </c>
      <c r="BC17" s="15">
        <f t="shared" si="10"/>
        <v>0</v>
      </c>
      <c r="BD17" s="15">
        <f t="shared" si="10"/>
        <v>0</v>
      </c>
      <c r="BE17" s="15">
        <f t="shared" si="10"/>
        <v>0</v>
      </c>
      <c r="BF17" s="15">
        <f t="shared" si="10"/>
        <v>0</v>
      </c>
      <c r="BG17" s="15">
        <f t="shared" si="10"/>
        <v>0</v>
      </c>
      <c r="BH17" s="15">
        <f t="shared" si="10"/>
        <v>0</v>
      </c>
      <c r="BI17" s="15">
        <f t="shared" si="10"/>
        <v>0</v>
      </c>
      <c r="BJ17" s="15">
        <f t="shared" si="10"/>
        <v>0</v>
      </c>
      <c r="BK17" s="15">
        <f t="shared" si="10"/>
        <v>0</v>
      </c>
      <c r="BL17" s="15">
        <f t="shared" si="10"/>
        <v>0</v>
      </c>
      <c r="BM17" s="15">
        <f t="shared" si="10"/>
        <v>0</v>
      </c>
      <c r="BN17" s="15">
        <f t="shared" si="10"/>
        <v>0</v>
      </c>
      <c r="BO17" s="16">
        <f t="shared" si="10"/>
        <v>0</v>
      </c>
    </row>
    <row r="18" spans="1:67" ht="17.25" customHeight="1" thickBot="1">
      <c r="A18" s="227"/>
      <c r="B18" s="171" t="s">
        <v>10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7"/>
    </row>
    <row r="19" spans="1:67" ht="12" thickBot="1">
      <c r="A19" s="223" t="str">
        <f>Discipline2</f>
        <v>Group session</v>
      </c>
      <c r="B19" s="168"/>
      <c r="C19" s="14">
        <f>C20</f>
        <v>0</v>
      </c>
      <c r="D19" s="15">
        <f aca="true" t="shared" si="11" ref="D19:AI19">IF(D$4&gt;EndDate,0,IF(ISBLANK(D20),C19,D20))</f>
        <v>0</v>
      </c>
      <c r="E19" s="15">
        <f t="shared" si="11"/>
        <v>0</v>
      </c>
      <c r="F19" s="15">
        <f t="shared" si="11"/>
        <v>0</v>
      </c>
      <c r="G19" s="15">
        <f t="shared" si="11"/>
        <v>0</v>
      </c>
      <c r="H19" s="15">
        <f t="shared" si="11"/>
        <v>0</v>
      </c>
      <c r="I19" s="15">
        <f t="shared" si="11"/>
        <v>0</v>
      </c>
      <c r="J19" s="15">
        <f t="shared" si="11"/>
        <v>0</v>
      </c>
      <c r="K19" s="15">
        <f t="shared" si="11"/>
        <v>0</v>
      </c>
      <c r="L19" s="15">
        <f t="shared" si="11"/>
        <v>0</v>
      </c>
      <c r="M19" s="15">
        <f t="shared" si="11"/>
        <v>0</v>
      </c>
      <c r="N19" s="15">
        <f t="shared" si="11"/>
        <v>0</v>
      </c>
      <c r="O19" s="15">
        <f t="shared" si="11"/>
        <v>0</v>
      </c>
      <c r="P19" s="15">
        <f t="shared" si="11"/>
        <v>0</v>
      </c>
      <c r="Q19" s="15">
        <f t="shared" si="11"/>
        <v>0</v>
      </c>
      <c r="R19" s="15">
        <f t="shared" si="11"/>
        <v>0</v>
      </c>
      <c r="S19" s="15">
        <f t="shared" si="11"/>
        <v>0</v>
      </c>
      <c r="T19" s="15">
        <f t="shared" si="11"/>
        <v>0</v>
      </c>
      <c r="U19" s="15">
        <f t="shared" si="11"/>
        <v>0</v>
      </c>
      <c r="V19" s="15">
        <f t="shared" si="11"/>
        <v>0</v>
      </c>
      <c r="W19" s="15">
        <f t="shared" si="11"/>
        <v>0</v>
      </c>
      <c r="X19" s="15">
        <f t="shared" si="11"/>
        <v>0</v>
      </c>
      <c r="Y19" s="15">
        <f t="shared" si="11"/>
        <v>0</v>
      </c>
      <c r="Z19" s="15">
        <f t="shared" si="11"/>
        <v>0</v>
      </c>
      <c r="AA19" s="15">
        <f t="shared" si="11"/>
        <v>0</v>
      </c>
      <c r="AB19" s="15">
        <f t="shared" si="11"/>
        <v>0</v>
      </c>
      <c r="AC19" s="15">
        <f t="shared" si="11"/>
        <v>0</v>
      </c>
      <c r="AD19" s="15">
        <f t="shared" si="11"/>
        <v>0</v>
      </c>
      <c r="AE19" s="15">
        <f t="shared" si="11"/>
        <v>0</v>
      </c>
      <c r="AF19" s="15">
        <f t="shared" si="11"/>
        <v>0</v>
      </c>
      <c r="AG19" s="15">
        <f t="shared" si="11"/>
        <v>0</v>
      </c>
      <c r="AH19" s="15">
        <f t="shared" si="11"/>
        <v>0</v>
      </c>
      <c r="AI19" s="15">
        <f t="shared" si="11"/>
        <v>0</v>
      </c>
      <c r="AJ19" s="15">
        <f aca="true" t="shared" si="12" ref="AJ19:BO19">IF(AJ$4&gt;EndDate,0,IF(ISBLANK(AJ20),AI19,AJ20))</f>
        <v>0</v>
      </c>
      <c r="AK19" s="15">
        <f t="shared" si="12"/>
        <v>0</v>
      </c>
      <c r="AL19" s="15">
        <f t="shared" si="12"/>
        <v>0</v>
      </c>
      <c r="AM19" s="15">
        <f t="shared" si="12"/>
        <v>0</v>
      </c>
      <c r="AN19" s="15">
        <f t="shared" si="12"/>
        <v>0</v>
      </c>
      <c r="AO19" s="15">
        <f t="shared" si="12"/>
        <v>0</v>
      </c>
      <c r="AP19" s="15">
        <f t="shared" si="12"/>
        <v>0</v>
      </c>
      <c r="AQ19" s="15">
        <f t="shared" si="12"/>
        <v>0</v>
      </c>
      <c r="AR19" s="15">
        <f t="shared" si="12"/>
        <v>0</v>
      </c>
      <c r="AS19" s="15">
        <f t="shared" si="12"/>
        <v>0</v>
      </c>
      <c r="AT19" s="15">
        <f t="shared" si="12"/>
        <v>0</v>
      </c>
      <c r="AU19" s="15">
        <f t="shared" si="12"/>
        <v>0</v>
      </c>
      <c r="AV19" s="15">
        <f t="shared" si="12"/>
        <v>0</v>
      </c>
      <c r="AW19" s="15">
        <f t="shared" si="12"/>
        <v>0</v>
      </c>
      <c r="AX19" s="15">
        <f t="shared" si="12"/>
        <v>0</v>
      </c>
      <c r="AY19" s="15">
        <f t="shared" si="12"/>
        <v>0</v>
      </c>
      <c r="AZ19" s="15">
        <f t="shared" si="12"/>
        <v>0</v>
      </c>
      <c r="BA19" s="15">
        <f t="shared" si="12"/>
        <v>0</v>
      </c>
      <c r="BB19" s="15">
        <f t="shared" si="12"/>
        <v>0</v>
      </c>
      <c r="BC19" s="15">
        <f t="shared" si="12"/>
        <v>0</v>
      </c>
      <c r="BD19" s="15">
        <f t="shared" si="12"/>
        <v>0</v>
      </c>
      <c r="BE19" s="15">
        <f t="shared" si="12"/>
        <v>0</v>
      </c>
      <c r="BF19" s="15">
        <f t="shared" si="12"/>
        <v>0</v>
      </c>
      <c r="BG19" s="15">
        <f t="shared" si="12"/>
        <v>0</v>
      </c>
      <c r="BH19" s="15">
        <f t="shared" si="12"/>
        <v>0</v>
      </c>
      <c r="BI19" s="15">
        <f t="shared" si="12"/>
        <v>0</v>
      </c>
      <c r="BJ19" s="15">
        <f t="shared" si="12"/>
        <v>0</v>
      </c>
      <c r="BK19" s="15">
        <f t="shared" si="12"/>
        <v>0</v>
      </c>
      <c r="BL19" s="15">
        <f t="shared" si="12"/>
        <v>0</v>
      </c>
      <c r="BM19" s="15">
        <f t="shared" si="12"/>
        <v>0</v>
      </c>
      <c r="BN19" s="15">
        <f t="shared" si="12"/>
        <v>0</v>
      </c>
      <c r="BO19" s="16">
        <f t="shared" si="12"/>
        <v>0</v>
      </c>
    </row>
    <row r="20" spans="1:67" ht="12" thickBot="1">
      <c r="A20" s="223"/>
      <c r="B20" s="169" t="s">
        <v>72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7"/>
    </row>
    <row r="21" spans="1:67" ht="12" thickBot="1">
      <c r="A21" s="223"/>
      <c r="B21" s="168"/>
      <c r="C21" s="14">
        <f>C22</f>
        <v>0</v>
      </c>
      <c r="D21" s="15">
        <f aca="true" t="shared" si="13" ref="D21:AI21">IF(D$4&gt;EndDate,0,IF(ISBLANK(D22),C21,D22))</f>
        <v>0</v>
      </c>
      <c r="E21" s="15">
        <f t="shared" si="13"/>
        <v>0</v>
      </c>
      <c r="F21" s="15">
        <f t="shared" si="13"/>
        <v>0</v>
      </c>
      <c r="G21" s="15">
        <f t="shared" si="13"/>
        <v>0</v>
      </c>
      <c r="H21" s="15">
        <f t="shared" si="13"/>
        <v>0</v>
      </c>
      <c r="I21" s="15">
        <f t="shared" si="13"/>
        <v>0</v>
      </c>
      <c r="J21" s="15">
        <f t="shared" si="13"/>
        <v>0</v>
      </c>
      <c r="K21" s="15">
        <f t="shared" si="13"/>
        <v>0</v>
      </c>
      <c r="L21" s="15">
        <f t="shared" si="13"/>
        <v>0</v>
      </c>
      <c r="M21" s="15">
        <f t="shared" si="13"/>
        <v>0</v>
      </c>
      <c r="N21" s="15">
        <f t="shared" si="13"/>
        <v>0</v>
      </c>
      <c r="O21" s="15">
        <f t="shared" si="13"/>
        <v>0</v>
      </c>
      <c r="P21" s="15">
        <f t="shared" si="13"/>
        <v>0</v>
      </c>
      <c r="Q21" s="15">
        <f t="shared" si="13"/>
        <v>0</v>
      </c>
      <c r="R21" s="15">
        <f t="shared" si="13"/>
        <v>0</v>
      </c>
      <c r="S21" s="15">
        <f t="shared" si="13"/>
        <v>0</v>
      </c>
      <c r="T21" s="15">
        <f t="shared" si="13"/>
        <v>0</v>
      </c>
      <c r="U21" s="15">
        <f t="shared" si="13"/>
        <v>0</v>
      </c>
      <c r="V21" s="15">
        <f t="shared" si="13"/>
        <v>0</v>
      </c>
      <c r="W21" s="15">
        <f t="shared" si="13"/>
        <v>0</v>
      </c>
      <c r="X21" s="15">
        <f t="shared" si="13"/>
        <v>0</v>
      </c>
      <c r="Y21" s="15">
        <f t="shared" si="13"/>
        <v>0</v>
      </c>
      <c r="Z21" s="15">
        <f t="shared" si="13"/>
        <v>0</v>
      </c>
      <c r="AA21" s="15">
        <f t="shared" si="13"/>
        <v>0</v>
      </c>
      <c r="AB21" s="15">
        <f t="shared" si="13"/>
        <v>0</v>
      </c>
      <c r="AC21" s="15">
        <f t="shared" si="13"/>
        <v>0</v>
      </c>
      <c r="AD21" s="15">
        <f t="shared" si="13"/>
        <v>0</v>
      </c>
      <c r="AE21" s="15">
        <f t="shared" si="13"/>
        <v>0</v>
      </c>
      <c r="AF21" s="15">
        <f t="shared" si="13"/>
        <v>0</v>
      </c>
      <c r="AG21" s="15">
        <f t="shared" si="13"/>
        <v>0</v>
      </c>
      <c r="AH21" s="15">
        <f t="shared" si="13"/>
        <v>0</v>
      </c>
      <c r="AI21" s="15">
        <f t="shared" si="13"/>
        <v>0</v>
      </c>
      <c r="AJ21" s="15">
        <f aca="true" t="shared" si="14" ref="AJ21:BO21">IF(AJ$4&gt;EndDate,0,IF(ISBLANK(AJ22),AI21,AJ22))</f>
        <v>0</v>
      </c>
      <c r="AK21" s="15">
        <f t="shared" si="14"/>
        <v>0</v>
      </c>
      <c r="AL21" s="15">
        <f t="shared" si="14"/>
        <v>0</v>
      </c>
      <c r="AM21" s="15">
        <f t="shared" si="14"/>
        <v>0</v>
      </c>
      <c r="AN21" s="15">
        <f t="shared" si="14"/>
        <v>0</v>
      </c>
      <c r="AO21" s="15">
        <f t="shared" si="14"/>
        <v>0</v>
      </c>
      <c r="AP21" s="15">
        <f t="shared" si="14"/>
        <v>0</v>
      </c>
      <c r="AQ21" s="15">
        <f t="shared" si="14"/>
        <v>0</v>
      </c>
      <c r="AR21" s="15">
        <f t="shared" si="14"/>
        <v>0</v>
      </c>
      <c r="AS21" s="15">
        <f t="shared" si="14"/>
        <v>0</v>
      </c>
      <c r="AT21" s="15">
        <f t="shared" si="14"/>
        <v>0</v>
      </c>
      <c r="AU21" s="15">
        <f t="shared" si="14"/>
        <v>0</v>
      </c>
      <c r="AV21" s="15">
        <f t="shared" si="14"/>
        <v>0</v>
      </c>
      <c r="AW21" s="15">
        <f t="shared" si="14"/>
        <v>0</v>
      </c>
      <c r="AX21" s="15">
        <f t="shared" si="14"/>
        <v>0</v>
      </c>
      <c r="AY21" s="15">
        <f t="shared" si="14"/>
        <v>0</v>
      </c>
      <c r="AZ21" s="15">
        <f t="shared" si="14"/>
        <v>0</v>
      </c>
      <c r="BA21" s="15">
        <f t="shared" si="14"/>
        <v>0</v>
      </c>
      <c r="BB21" s="15">
        <f t="shared" si="14"/>
        <v>0</v>
      </c>
      <c r="BC21" s="15">
        <f t="shared" si="14"/>
        <v>0</v>
      </c>
      <c r="BD21" s="15">
        <f t="shared" si="14"/>
        <v>0</v>
      </c>
      <c r="BE21" s="15">
        <f t="shared" si="14"/>
        <v>0</v>
      </c>
      <c r="BF21" s="15">
        <f t="shared" si="14"/>
        <v>0</v>
      </c>
      <c r="BG21" s="15">
        <f t="shared" si="14"/>
        <v>0</v>
      </c>
      <c r="BH21" s="15">
        <f t="shared" si="14"/>
        <v>0</v>
      </c>
      <c r="BI21" s="15">
        <f t="shared" si="14"/>
        <v>0</v>
      </c>
      <c r="BJ21" s="15">
        <f t="shared" si="14"/>
        <v>0</v>
      </c>
      <c r="BK21" s="15">
        <f t="shared" si="14"/>
        <v>0</v>
      </c>
      <c r="BL21" s="15">
        <f t="shared" si="14"/>
        <v>0</v>
      </c>
      <c r="BM21" s="15">
        <f t="shared" si="14"/>
        <v>0</v>
      </c>
      <c r="BN21" s="15">
        <f t="shared" si="14"/>
        <v>0</v>
      </c>
      <c r="BO21" s="16">
        <f t="shared" si="14"/>
        <v>0</v>
      </c>
    </row>
    <row r="22" spans="1:67" ht="17.25" customHeight="1" thickBot="1">
      <c r="A22" s="223"/>
      <c r="B22" s="172" t="s">
        <v>73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7"/>
    </row>
    <row r="23" spans="1:67" ht="12" thickBot="1">
      <c r="A23" s="223"/>
      <c r="B23" s="168"/>
      <c r="C23" s="14">
        <f>C24</f>
        <v>0</v>
      </c>
      <c r="D23" s="15">
        <f aca="true" t="shared" si="15" ref="D23:AI23">IF(D$4&gt;EndDate,0,IF(ISBLANK(D24),C23,D24))</f>
        <v>0</v>
      </c>
      <c r="E23" s="15">
        <f t="shared" si="15"/>
        <v>0</v>
      </c>
      <c r="F23" s="15">
        <f t="shared" si="15"/>
        <v>0</v>
      </c>
      <c r="G23" s="15">
        <f t="shared" si="15"/>
        <v>0</v>
      </c>
      <c r="H23" s="15">
        <f t="shared" si="15"/>
        <v>0</v>
      </c>
      <c r="I23" s="15">
        <f t="shared" si="15"/>
        <v>0</v>
      </c>
      <c r="J23" s="15">
        <f t="shared" si="15"/>
        <v>0</v>
      </c>
      <c r="K23" s="15">
        <f t="shared" si="15"/>
        <v>0</v>
      </c>
      <c r="L23" s="15">
        <f t="shared" si="15"/>
        <v>0</v>
      </c>
      <c r="M23" s="15">
        <f t="shared" si="15"/>
        <v>0</v>
      </c>
      <c r="N23" s="15">
        <f t="shared" si="15"/>
        <v>0</v>
      </c>
      <c r="O23" s="15">
        <f t="shared" si="15"/>
        <v>0</v>
      </c>
      <c r="P23" s="15">
        <f t="shared" si="15"/>
        <v>0</v>
      </c>
      <c r="Q23" s="15">
        <f t="shared" si="15"/>
        <v>0</v>
      </c>
      <c r="R23" s="15">
        <f t="shared" si="15"/>
        <v>0</v>
      </c>
      <c r="S23" s="15">
        <f t="shared" si="15"/>
        <v>0</v>
      </c>
      <c r="T23" s="15">
        <f t="shared" si="15"/>
        <v>0</v>
      </c>
      <c r="U23" s="15">
        <f t="shared" si="15"/>
        <v>0</v>
      </c>
      <c r="V23" s="15">
        <f t="shared" si="15"/>
        <v>0</v>
      </c>
      <c r="W23" s="15">
        <f t="shared" si="15"/>
        <v>0</v>
      </c>
      <c r="X23" s="15">
        <f t="shared" si="15"/>
        <v>0</v>
      </c>
      <c r="Y23" s="15">
        <f t="shared" si="15"/>
        <v>0</v>
      </c>
      <c r="Z23" s="15">
        <f t="shared" si="15"/>
        <v>0</v>
      </c>
      <c r="AA23" s="15">
        <f t="shared" si="15"/>
        <v>0</v>
      </c>
      <c r="AB23" s="15">
        <f t="shared" si="15"/>
        <v>0</v>
      </c>
      <c r="AC23" s="15">
        <f t="shared" si="15"/>
        <v>0</v>
      </c>
      <c r="AD23" s="15">
        <f t="shared" si="15"/>
        <v>0</v>
      </c>
      <c r="AE23" s="15">
        <f t="shared" si="15"/>
        <v>0</v>
      </c>
      <c r="AF23" s="15">
        <f t="shared" si="15"/>
        <v>0</v>
      </c>
      <c r="AG23" s="15">
        <f t="shared" si="15"/>
        <v>0</v>
      </c>
      <c r="AH23" s="15">
        <f t="shared" si="15"/>
        <v>0</v>
      </c>
      <c r="AI23" s="15">
        <f t="shared" si="15"/>
        <v>0</v>
      </c>
      <c r="AJ23" s="15">
        <f aca="true" t="shared" si="16" ref="AJ23:BO23">IF(AJ$4&gt;EndDate,0,IF(ISBLANK(AJ24),AI23,AJ24))</f>
        <v>0</v>
      </c>
      <c r="AK23" s="15">
        <f t="shared" si="16"/>
        <v>0</v>
      </c>
      <c r="AL23" s="15">
        <f t="shared" si="16"/>
        <v>0</v>
      </c>
      <c r="AM23" s="15">
        <f t="shared" si="16"/>
        <v>0</v>
      </c>
      <c r="AN23" s="15">
        <f t="shared" si="16"/>
        <v>0</v>
      </c>
      <c r="AO23" s="15">
        <f t="shared" si="16"/>
        <v>0</v>
      </c>
      <c r="AP23" s="15">
        <f t="shared" si="16"/>
        <v>0</v>
      </c>
      <c r="AQ23" s="15">
        <f t="shared" si="16"/>
        <v>0</v>
      </c>
      <c r="AR23" s="15">
        <f t="shared" si="16"/>
        <v>0</v>
      </c>
      <c r="AS23" s="15">
        <f t="shared" si="16"/>
        <v>0</v>
      </c>
      <c r="AT23" s="15">
        <f t="shared" si="16"/>
        <v>0</v>
      </c>
      <c r="AU23" s="15">
        <f t="shared" si="16"/>
        <v>0</v>
      </c>
      <c r="AV23" s="15">
        <f t="shared" si="16"/>
        <v>0</v>
      </c>
      <c r="AW23" s="15">
        <f t="shared" si="16"/>
        <v>0</v>
      </c>
      <c r="AX23" s="15">
        <f t="shared" si="16"/>
        <v>0</v>
      </c>
      <c r="AY23" s="15">
        <f t="shared" si="16"/>
        <v>0</v>
      </c>
      <c r="AZ23" s="15">
        <f t="shared" si="16"/>
        <v>0</v>
      </c>
      <c r="BA23" s="15">
        <f t="shared" si="16"/>
        <v>0</v>
      </c>
      <c r="BB23" s="15">
        <f t="shared" si="16"/>
        <v>0</v>
      </c>
      <c r="BC23" s="15">
        <f t="shared" si="16"/>
        <v>0</v>
      </c>
      <c r="BD23" s="15">
        <f t="shared" si="16"/>
        <v>0</v>
      </c>
      <c r="BE23" s="15">
        <f t="shared" si="16"/>
        <v>0</v>
      </c>
      <c r="BF23" s="15">
        <f t="shared" si="16"/>
        <v>0</v>
      </c>
      <c r="BG23" s="15">
        <f t="shared" si="16"/>
        <v>0</v>
      </c>
      <c r="BH23" s="15">
        <f t="shared" si="16"/>
        <v>0</v>
      </c>
      <c r="BI23" s="15">
        <f t="shared" si="16"/>
        <v>0</v>
      </c>
      <c r="BJ23" s="15">
        <f t="shared" si="16"/>
        <v>0</v>
      </c>
      <c r="BK23" s="15">
        <f t="shared" si="16"/>
        <v>0</v>
      </c>
      <c r="BL23" s="15">
        <f t="shared" si="16"/>
        <v>0</v>
      </c>
      <c r="BM23" s="15">
        <f t="shared" si="16"/>
        <v>0</v>
      </c>
      <c r="BN23" s="15">
        <f t="shared" si="16"/>
        <v>0</v>
      </c>
      <c r="BO23" s="16">
        <f t="shared" si="16"/>
        <v>0</v>
      </c>
    </row>
    <row r="24" spans="1:67" ht="12" thickBot="1">
      <c r="A24" s="223"/>
      <c r="B24" s="169" t="s">
        <v>74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7"/>
    </row>
    <row r="25" spans="1:67" ht="12" thickBot="1">
      <c r="A25" s="223"/>
      <c r="B25" s="173"/>
      <c r="C25" s="14">
        <f>C26</f>
        <v>0</v>
      </c>
      <c r="D25" s="15">
        <f aca="true" t="shared" si="17" ref="D25:AI25">IF(D$4&gt;EndDate,0,IF(ISBLANK(D26),C25,D26))</f>
        <v>0</v>
      </c>
      <c r="E25" s="15">
        <f t="shared" si="17"/>
        <v>0</v>
      </c>
      <c r="F25" s="15">
        <f t="shared" si="17"/>
        <v>0</v>
      </c>
      <c r="G25" s="15">
        <f t="shared" si="17"/>
        <v>0</v>
      </c>
      <c r="H25" s="15">
        <f t="shared" si="17"/>
        <v>0</v>
      </c>
      <c r="I25" s="15">
        <f t="shared" si="17"/>
        <v>0</v>
      </c>
      <c r="J25" s="15">
        <f t="shared" si="17"/>
        <v>0</v>
      </c>
      <c r="K25" s="15">
        <f t="shared" si="17"/>
        <v>0</v>
      </c>
      <c r="L25" s="15">
        <f t="shared" si="17"/>
        <v>0</v>
      </c>
      <c r="M25" s="15">
        <f t="shared" si="17"/>
        <v>0</v>
      </c>
      <c r="N25" s="15">
        <f t="shared" si="17"/>
        <v>0</v>
      </c>
      <c r="O25" s="15">
        <f t="shared" si="17"/>
        <v>0</v>
      </c>
      <c r="P25" s="15">
        <f t="shared" si="17"/>
        <v>0</v>
      </c>
      <c r="Q25" s="15">
        <f t="shared" si="17"/>
        <v>0</v>
      </c>
      <c r="R25" s="15">
        <f t="shared" si="17"/>
        <v>0</v>
      </c>
      <c r="S25" s="15">
        <f t="shared" si="17"/>
        <v>0</v>
      </c>
      <c r="T25" s="15">
        <f t="shared" si="17"/>
        <v>0</v>
      </c>
      <c r="U25" s="15">
        <f t="shared" si="17"/>
        <v>0</v>
      </c>
      <c r="V25" s="15">
        <f t="shared" si="17"/>
        <v>0</v>
      </c>
      <c r="W25" s="15">
        <f t="shared" si="17"/>
        <v>0</v>
      </c>
      <c r="X25" s="15">
        <f t="shared" si="17"/>
        <v>0</v>
      </c>
      <c r="Y25" s="15">
        <f t="shared" si="17"/>
        <v>0</v>
      </c>
      <c r="Z25" s="15">
        <f t="shared" si="17"/>
        <v>0</v>
      </c>
      <c r="AA25" s="15">
        <f t="shared" si="17"/>
        <v>0</v>
      </c>
      <c r="AB25" s="15">
        <f t="shared" si="17"/>
        <v>0</v>
      </c>
      <c r="AC25" s="15">
        <f t="shared" si="17"/>
        <v>0</v>
      </c>
      <c r="AD25" s="15">
        <f t="shared" si="17"/>
        <v>0</v>
      </c>
      <c r="AE25" s="15">
        <f t="shared" si="17"/>
        <v>0</v>
      </c>
      <c r="AF25" s="15">
        <f t="shared" si="17"/>
        <v>0</v>
      </c>
      <c r="AG25" s="15">
        <f t="shared" si="17"/>
        <v>0</v>
      </c>
      <c r="AH25" s="15">
        <f t="shared" si="17"/>
        <v>0</v>
      </c>
      <c r="AI25" s="15">
        <f t="shared" si="17"/>
        <v>0</v>
      </c>
      <c r="AJ25" s="15">
        <f aca="true" t="shared" si="18" ref="AJ25:BO25">IF(AJ$4&gt;EndDate,0,IF(ISBLANK(AJ26),AI25,AJ26))</f>
        <v>0</v>
      </c>
      <c r="AK25" s="15">
        <f t="shared" si="18"/>
        <v>0</v>
      </c>
      <c r="AL25" s="15">
        <f t="shared" si="18"/>
        <v>0</v>
      </c>
      <c r="AM25" s="15">
        <f t="shared" si="18"/>
        <v>0</v>
      </c>
      <c r="AN25" s="15">
        <f t="shared" si="18"/>
        <v>0</v>
      </c>
      <c r="AO25" s="15">
        <f t="shared" si="18"/>
        <v>0</v>
      </c>
      <c r="AP25" s="15">
        <f t="shared" si="18"/>
        <v>0</v>
      </c>
      <c r="AQ25" s="15">
        <f t="shared" si="18"/>
        <v>0</v>
      </c>
      <c r="AR25" s="15">
        <f t="shared" si="18"/>
        <v>0</v>
      </c>
      <c r="AS25" s="15">
        <f t="shared" si="18"/>
        <v>0</v>
      </c>
      <c r="AT25" s="15">
        <f t="shared" si="18"/>
        <v>0</v>
      </c>
      <c r="AU25" s="15">
        <f t="shared" si="18"/>
        <v>0</v>
      </c>
      <c r="AV25" s="15">
        <f t="shared" si="18"/>
        <v>0</v>
      </c>
      <c r="AW25" s="15">
        <f t="shared" si="18"/>
        <v>0</v>
      </c>
      <c r="AX25" s="15">
        <f t="shared" si="18"/>
        <v>0</v>
      </c>
      <c r="AY25" s="15">
        <f t="shared" si="18"/>
        <v>0</v>
      </c>
      <c r="AZ25" s="15">
        <f t="shared" si="18"/>
        <v>0</v>
      </c>
      <c r="BA25" s="15">
        <f t="shared" si="18"/>
        <v>0</v>
      </c>
      <c r="BB25" s="15">
        <f t="shared" si="18"/>
        <v>0</v>
      </c>
      <c r="BC25" s="15">
        <f t="shared" si="18"/>
        <v>0</v>
      </c>
      <c r="BD25" s="15">
        <f t="shared" si="18"/>
        <v>0</v>
      </c>
      <c r="BE25" s="15">
        <f t="shared" si="18"/>
        <v>0</v>
      </c>
      <c r="BF25" s="15">
        <f t="shared" si="18"/>
        <v>0</v>
      </c>
      <c r="BG25" s="15">
        <f t="shared" si="18"/>
        <v>0</v>
      </c>
      <c r="BH25" s="15">
        <f t="shared" si="18"/>
        <v>0</v>
      </c>
      <c r="BI25" s="15">
        <f t="shared" si="18"/>
        <v>0</v>
      </c>
      <c r="BJ25" s="15">
        <f t="shared" si="18"/>
        <v>0</v>
      </c>
      <c r="BK25" s="15">
        <f t="shared" si="18"/>
        <v>0</v>
      </c>
      <c r="BL25" s="15">
        <f t="shared" si="18"/>
        <v>0</v>
      </c>
      <c r="BM25" s="15">
        <f t="shared" si="18"/>
        <v>0</v>
      </c>
      <c r="BN25" s="15">
        <f t="shared" si="18"/>
        <v>0</v>
      </c>
      <c r="BO25" s="16">
        <f t="shared" si="18"/>
        <v>0</v>
      </c>
    </row>
    <row r="26" spans="1:67" ht="17.25" customHeight="1" thickBot="1">
      <c r="A26" s="223"/>
      <c r="B26" s="171" t="s">
        <v>10</v>
      </c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7"/>
    </row>
    <row r="27" spans="1:67" ht="12" thickBot="1">
      <c r="A27" s="223" t="str">
        <f>Discipline3</f>
        <v>Commute</v>
      </c>
      <c r="B27" s="168"/>
      <c r="C27" s="14">
        <f>C28</f>
        <v>0</v>
      </c>
      <c r="D27" s="15">
        <f aca="true" t="shared" si="19" ref="D27:AI27">IF(D$4&gt;EndDate,0,IF(ISBLANK(D28),C27,D28))</f>
        <v>0</v>
      </c>
      <c r="E27" s="15">
        <f t="shared" si="19"/>
        <v>0</v>
      </c>
      <c r="F27" s="15">
        <f t="shared" si="19"/>
        <v>0</v>
      </c>
      <c r="G27" s="15">
        <f t="shared" si="19"/>
        <v>0</v>
      </c>
      <c r="H27" s="15">
        <f t="shared" si="19"/>
        <v>0</v>
      </c>
      <c r="I27" s="15">
        <f t="shared" si="19"/>
        <v>0</v>
      </c>
      <c r="J27" s="15">
        <f t="shared" si="19"/>
        <v>0</v>
      </c>
      <c r="K27" s="15">
        <f t="shared" si="19"/>
        <v>0</v>
      </c>
      <c r="L27" s="15">
        <f t="shared" si="19"/>
        <v>0</v>
      </c>
      <c r="M27" s="15">
        <f t="shared" si="19"/>
        <v>0</v>
      </c>
      <c r="N27" s="15">
        <f t="shared" si="19"/>
        <v>0</v>
      </c>
      <c r="O27" s="15">
        <f t="shared" si="19"/>
        <v>0</v>
      </c>
      <c r="P27" s="15">
        <f t="shared" si="19"/>
        <v>0</v>
      </c>
      <c r="Q27" s="15">
        <f t="shared" si="19"/>
        <v>0</v>
      </c>
      <c r="R27" s="15">
        <f t="shared" si="19"/>
        <v>0</v>
      </c>
      <c r="S27" s="15">
        <f t="shared" si="19"/>
        <v>0</v>
      </c>
      <c r="T27" s="15">
        <f t="shared" si="19"/>
        <v>0</v>
      </c>
      <c r="U27" s="15">
        <f t="shared" si="19"/>
        <v>0</v>
      </c>
      <c r="V27" s="15">
        <f t="shared" si="19"/>
        <v>0</v>
      </c>
      <c r="W27" s="15">
        <f t="shared" si="19"/>
        <v>0</v>
      </c>
      <c r="X27" s="15">
        <f t="shared" si="19"/>
        <v>0</v>
      </c>
      <c r="Y27" s="15">
        <f t="shared" si="19"/>
        <v>0</v>
      </c>
      <c r="Z27" s="15">
        <f t="shared" si="19"/>
        <v>0</v>
      </c>
      <c r="AA27" s="15">
        <f t="shared" si="19"/>
        <v>0</v>
      </c>
      <c r="AB27" s="15">
        <f t="shared" si="19"/>
        <v>0</v>
      </c>
      <c r="AC27" s="15">
        <f t="shared" si="19"/>
        <v>0</v>
      </c>
      <c r="AD27" s="15">
        <f t="shared" si="19"/>
        <v>0</v>
      </c>
      <c r="AE27" s="15">
        <f t="shared" si="19"/>
        <v>0</v>
      </c>
      <c r="AF27" s="15">
        <f t="shared" si="19"/>
        <v>0</v>
      </c>
      <c r="AG27" s="15">
        <f t="shared" si="19"/>
        <v>0</v>
      </c>
      <c r="AH27" s="15">
        <f t="shared" si="19"/>
        <v>0</v>
      </c>
      <c r="AI27" s="15">
        <f t="shared" si="19"/>
        <v>0</v>
      </c>
      <c r="AJ27" s="15">
        <f aca="true" t="shared" si="20" ref="AJ27:BO27">IF(AJ$4&gt;EndDate,0,IF(ISBLANK(AJ28),AI27,AJ28))</f>
        <v>0</v>
      </c>
      <c r="AK27" s="15">
        <f t="shared" si="20"/>
        <v>0</v>
      </c>
      <c r="AL27" s="15">
        <f t="shared" si="20"/>
        <v>0</v>
      </c>
      <c r="AM27" s="15">
        <f t="shared" si="20"/>
        <v>0</v>
      </c>
      <c r="AN27" s="15">
        <f t="shared" si="20"/>
        <v>0</v>
      </c>
      <c r="AO27" s="15">
        <f t="shared" si="20"/>
        <v>0</v>
      </c>
      <c r="AP27" s="15">
        <f t="shared" si="20"/>
        <v>0</v>
      </c>
      <c r="AQ27" s="15">
        <f t="shared" si="20"/>
        <v>0</v>
      </c>
      <c r="AR27" s="15">
        <f t="shared" si="20"/>
        <v>0</v>
      </c>
      <c r="AS27" s="15">
        <f t="shared" si="20"/>
        <v>0</v>
      </c>
      <c r="AT27" s="15">
        <f t="shared" si="20"/>
        <v>0</v>
      </c>
      <c r="AU27" s="15">
        <f t="shared" si="20"/>
        <v>0</v>
      </c>
      <c r="AV27" s="15">
        <f t="shared" si="20"/>
        <v>0</v>
      </c>
      <c r="AW27" s="15">
        <f t="shared" si="20"/>
        <v>0</v>
      </c>
      <c r="AX27" s="15">
        <f t="shared" si="20"/>
        <v>0</v>
      </c>
      <c r="AY27" s="15">
        <f t="shared" si="20"/>
        <v>0</v>
      </c>
      <c r="AZ27" s="15">
        <f t="shared" si="20"/>
        <v>0</v>
      </c>
      <c r="BA27" s="15">
        <f t="shared" si="20"/>
        <v>0</v>
      </c>
      <c r="BB27" s="15">
        <f t="shared" si="20"/>
        <v>0</v>
      </c>
      <c r="BC27" s="15">
        <f t="shared" si="20"/>
        <v>0</v>
      </c>
      <c r="BD27" s="15">
        <f t="shared" si="20"/>
        <v>0</v>
      </c>
      <c r="BE27" s="15">
        <f t="shared" si="20"/>
        <v>0</v>
      </c>
      <c r="BF27" s="15">
        <f t="shared" si="20"/>
        <v>0</v>
      </c>
      <c r="BG27" s="15">
        <f t="shared" si="20"/>
        <v>0</v>
      </c>
      <c r="BH27" s="15">
        <f t="shared" si="20"/>
        <v>0</v>
      </c>
      <c r="BI27" s="15">
        <f t="shared" si="20"/>
        <v>0</v>
      </c>
      <c r="BJ27" s="15">
        <f t="shared" si="20"/>
        <v>0</v>
      </c>
      <c r="BK27" s="15">
        <f t="shared" si="20"/>
        <v>0</v>
      </c>
      <c r="BL27" s="15">
        <f t="shared" si="20"/>
        <v>0</v>
      </c>
      <c r="BM27" s="15">
        <f t="shared" si="20"/>
        <v>0</v>
      </c>
      <c r="BN27" s="15">
        <f t="shared" si="20"/>
        <v>0</v>
      </c>
      <c r="BO27" s="16">
        <f t="shared" si="20"/>
        <v>0</v>
      </c>
    </row>
    <row r="28" spans="1:67" ht="12" thickBot="1">
      <c r="A28" s="223"/>
      <c r="B28" s="169" t="s">
        <v>72</v>
      </c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7"/>
    </row>
    <row r="29" spans="1:67" ht="12" thickBot="1">
      <c r="A29" s="223"/>
      <c r="B29" s="168"/>
      <c r="C29" s="14">
        <f>C30</f>
        <v>0</v>
      </c>
      <c r="D29" s="15">
        <f aca="true" t="shared" si="21" ref="D29:AI29">IF(D$4&gt;EndDate,0,IF(ISBLANK(D30),C29,D30))</f>
        <v>0</v>
      </c>
      <c r="E29" s="15">
        <f t="shared" si="21"/>
        <v>0</v>
      </c>
      <c r="F29" s="15">
        <f t="shared" si="21"/>
        <v>0</v>
      </c>
      <c r="G29" s="15">
        <f t="shared" si="21"/>
        <v>0</v>
      </c>
      <c r="H29" s="15">
        <f t="shared" si="21"/>
        <v>0</v>
      </c>
      <c r="I29" s="15">
        <f t="shared" si="21"/>
        <v>0</v>
      </c>
      <c r="J29" s="15">
        <f t="shared" si="21"/>
        <v>0</v>
      </c>
      <c r="K29" s="15">
        <f t="shared" si="21"/>
        <v>0</v>
      </c>
      <c r="L29" s="15">
        <f t="shared" si="21"/>
        <v>0</v>
      </c>
      <c r="M29" s="15">
        <f t="shared" si="21"/>
        <v>0</v>
      </c>
      <c r="N29" s="15">
        <f t="shared" si="21"/>
        <v>0</v>
      </c>
      <c r="O29" s="15">
        <f t="shared" si="21"/>
        <v>0</v>
      </c>
      <c r="P29" s="15">
        <f t="shared" si="21"/>
        <v>0</v>
      </c>
      <c r="Q29" s="15">
        <f t="shared" si="21"/>
        <v>0</v>
      </c>
      <c r="R29" s="15">
        <f t="shared" si="21"/>
        <v>0</v>
      </c>
      <c r="S29" s="15">
        <f t="shared" si="21"/>
        <v>0</v>
      </c>
      <c r="T29" s="15">
        <f t="shared" si="21"/>
        <v>0</v>
      </c>
      <c r="U29" s="15">
        <f t="shared" si="21"/>
        <v>0</v>
      </c>
      <c r="V29" s="15">
        <f t="shared" si="21"/>
        <v>0</v>
      </c>
      <c r="W29" s="15">
        <f t="shared" si="21"/>
        <v>0</v>
      </c>
      <c r="X29" s="15">
        <f t="shared" si="21"/>
        <v>0</v>
      </c>
      <c r="Y29" s="15">
        <f t="shared" si="21"/>
        <v>0</v>
      </c>
      <c r="Z29" s="15">
        <f t="shared" si="21"/>
        <v>0</v>
      </c>
      <c r="AA29" s="15">
        <f t="shared" si="21"/>
        <v>0</v>
      </c>
      <c r="AB29" s="15">
        <f t="shared" si="21"/>
        <v>0</v>
      </c>
      <c r="AC29" s="15">
        <f t="shared" si="21"/>
        <v>0</v>
      </c>
      <c r="AD29" s="15">
        <f t="shared" si="21"/>
        <v>0</v>
      </c>
      <c r="AE29" s="15">
        <f t="shared" si="21"/>
        <v>0</v>
      </c>
      <c r="AF29" s="15">
        <f t="shared" si="21"/>
        <v>0</v>
      </c>
      <c r="AG29" s="15">
        <f t="shared" si="21"/>
        <v>0</v>
      </c>
      <c r="AH29" s="15">
        <f t="shared" si="21"/>
        <v>0</v>
      </c>
      <c r="AI29" s="15">
        <f t="shared" si="21"/>
        <v>0</v>
      </c>
      <c r="AJ29" s="15">
        <f aca="true" t="shared" si="22" ref="AJ29:BO29">IF(AJ$4&gt;EndDate,0,IF(ISBLANK(AJ30),AI29,AJ30))</f>
        <v>0</v>
      </c>
      <c r="AK29" s="15">
        <f t="shared" si="22"/>
        <v>0</v>
      </c>
      <c r="AL29" s="15">
        <f t="shared" si="22"/>
        <v>0</v>
      </c>
      <c r="AM29" s="15">
        <f t="shared" si="22"/>
        <v>0</v>
      </c>
      <c r="AN29" s="15">
        <f t="shared" si="22"/>
        <v>0</v>
      </c>
      <c r="AO29" s="15">
        <f t="shared" si="22"/>
        <v>0</v>
      </c>
      <c r="AP29" s="15">
        <f t="shared" si="22"/>
        <v>0</v>
      </c>
      <c r="AQ29" s="15">
        <f t="shared" si="22"/>
        <v>0</v>
      </c>
      <c r="AR29" s="15">
        <f t="shared" si="22"/>
        <v>0</v>
      </c>
      <c r="AS29" s="15">
        <f t="shared" si="22"/>
        <v>0</v>
      </c>
      <c r="AT29" s="15">
        <f t="shared" si="22"/>
        <v>0</v>
      </c>
      <c r="AU29" s="15">
        <f t="shared" si="22"/>
        <v>0</v>
      </c>
      <c r="AV29" s="15">
        <f t="shared" si="22"/>
        <v>0</v>
      </c>
      <c r="AW29" s="15">
        <f t="shared" si="22"/>
        <v>0</v>
      </c>
      <c r="AX29" s="15">
        <f t="shared" si="22"/>
        <v>0</v>
      </c>
      <c r="AY29" s="15">
        <f t="shared" si="22"/>
        <v>0</v>
      </c>
      <c r="AZ29" s="15">
        <f t="shared" si="22"/>
        <v>0</v>
      </c>
      <c r="BA29" s="15">
        <f t="shared" si="22"/>
        <v>0</v>
      </c>
      <c r="BB29" s="15">
        <f t="shared" si="22"/>
        <v>0</v>
      </c>
      <c r="BC29" s="15">
        <f t="shared" si="22"/>
        <v>0</v>
      </c>
      <c r="BD29" s="15">
        <f t="shared" si="22"/>
        <v>0</v>
      </c>
      <c r="BE29" s="15">
        <f t="shared" si="22"/>
        <v>0</v>
      </c>
      <c r="BF29" s="15">
        <f t="shared" si="22"/>
        <v>0</v>
      </c>
      <c r="BG29" s="15">
        <f t="shared" si="22"/>
        <v>0</v>
      </c>
      <c r="BH29" s="15">
        <f t="shared" si="22"/>
        <v>0</v>
      </c>
      <c r="BI29" s="15">
        <f t="shared" si="22"/>
        <v>0</v>
      </c>
      <c r="BJ29" s="15">
        <f t="shared" si="22"/>
        <v>0</v>
      </c>
      <c r="BK29" s="15">
        <f t="shared" si="22"/>
        <v>0</v>
      </c>
      <c r="BL29" s="15">
        <f t="shared" si="22"/>
        <v>0</v>
      </c>
      <c r="BM29" s="15">
        <f t="shared" si="22"/>
        <v>0</v>
      </c>
      <c r="BN29" s="15">
        <f t="shared" si="22"/>
        <v>0</v>
      </c>
      <c r="BO29" s="16">
        <f t="shared" si="22"/>
        <v>0</v>
      </c>
    </row>
    <row r="30" spans="1:67" ht="12" thickBot="1">
      <c r="A30" s="223"/>
      <c r="B30" s="169" t="s">
        <v>73</v>
      </c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7"/>
    </row>
    <row r="31" spans="1:67" ht="12" thickBot="1">
      <c r="A31" s="223"/>
      <c r="B31" s="168"/>
      <c r="C31" s="14">
        <f>C32</f>
        <v>0</v>
      </c>
      <c r="D31" s="15">
        <f aca="true" t="shared" si="23" ref="D31:AI31">IF(D$4&gt;EndDate,0,IF(ISBLANK(D32),C31,D32))</f>
        <v>0</v>
      </c>
      <c r="E31" s="15">
        <f t="shared" si="23"/>
        <v>0</v>
      </c>
      <c r="F31" s="15">
        <f t="shared" si="23"/>
        <v>0</v>
      </c>
      <c r="G31" s="15">
        <f t="shared" si="23"/>
        <v>0</v>
      </c>
      <c r="H31" s="15">
        <f t="shared" si="23"/>
        <v>0</v>
      </c>
      <c r="I31" s="15">
        <f t="shared" si="23"/>
        <v>0</v>
      </c>
      <c r="J31" s="15">
        <f t="shared" si="23"/>
        <v>0</v>
      </c>
      <c r="K31" s="15">
        <f t="shared" si="23"/>
        <v>0</v>
      </c>
      <c r="L31" s="15">
        <f t="shared" si="23"/>
        <v>0</v>
      </c>
      <c r="M31" s="15">
        <f t="shared" si="23"/>
        <v>0</v>
      </c>
      <c r="N31" s="15">
        <f t="shared" si="23"/>
        <v>0</v>
      </c>
      <c r="O31" s="15">
        <f t="shared" si="23"/>
        <v>0</v>
      </c>
      <c r="P31" s="15">
        <f t="shared" si="23"/>
        <v>0</v>
      </c>
      <c r="Q31" s="15">
        <f t="shared" si="23"/>
        <v>0</v>
      </c>
      <c r="R31" s="15">
        <f t="shared" si="23"/>
        <v>0</v>
      </c>
      <c r="S31" s="15">
        <f t="shared" si="23"/>
        <v>0</v>
      </c>
      <c r="T31" s="15">
        <f t="shared" si="23"/>
        <v>0</v>
      </c>
      <c r="U31" s="15">
        <f t="shared" si="23"/>
        <v>0</v>
      </c>
      <c r="V31" s="15">
        <f t="shared" si="23"/>
        <v>0</v>
      </c>
      <c r="W31" s="15">
        <f t="shared" si="23"/>
        <v>0</v>
      </c>
      <c r="X31" s="15">
        <f t="shared" si="23"/>
        <v>0</v>
      </c>
      <c r="Y31" s="15">
        <f t="shared" si="23"/>
        <v>0</v>
      </c>
      <c r="Z31" s="15">
        <f t="shared" si="23"/>
        <v>0</v>
      </c>
      <c r="AA31" s="15">
        <f t="shared" si="23"/>
        <v>0</v>
      </c>
      <c r="AB31" s="15">
        <f t="shared" si="23"/>
        <v>0</v>
      </c>
      <c r="AC31" s="15">
        <f t="shared" si="23"/>
        <v>0</v>
      </c>
      <c r="AD31" s="15">
        <f t="shared" si="23"/>
        <v>0</v>
      </c>
      <c r="AE31" s="15">
        <f t="shared" si="23"/>
        <v>0</v>
      </c>
      <c r="AF31" s="15">
        <f t="shared" si="23"/>
        <v>0</v>
      </c>
      <c r="AG31" s="15">
        <f t="shared" si="23"/>
        <v>0</v>
      </c>
      <c r="AH31" s="15">
        <f t="shared" si="23"/>
        <v>0</v>
      </c>
      <c r="AI31" s="15">
        <f t="shared" si="23"/>
        <v>0</v>
      </c>
      <c r="AJ31" s="15">
        <f aca="true" t="shared" si="24" ref="AJ31:BO31">IF(AJ$4&gt;EndDate,0,IF(ISBLANK(AJ32),AI31,AJ32))</f>
        <v>0</v>
      </c>
      <c r="AK31" s="15">
        <f t="shared" si="24"/>
        <v>0</v>
      </c>
      <c r="AL31" s="15">
        <f t="shared" si="24"/>
        <v>0</v>
      </c>
      <c r="AM31" s="15">
        <f t="shared" si="24"/>
        <v>0</v>
      </c>
      <c r="AN31" s="15">
        <f t="shared" si="24"/>
        <v>0</v>
      </c>
      <c r="AO31" s="15">
        <f t="shared" si="24"/>
        <v>0</v>
      </c>
      <c r="AP31" s="15">
        <f t="shared" si="24"/>
        <v>0</v>
      </c>
      <c r="AQ31" s="15">
        <f t="shared" si="24"/>
        <v>0</v>
      </c>
      <c r="AR31" s="15">
        <f t="shared" si="24"/>
        <v>0</v>
      </c>
      <c r="AS31" s="15">
        <f t="shared" si="24"/>
        <v>0</v>
      </c>
      <c r="AT31" s="15">
        <f t="shared" si="24"/>
        <v>0</v>
      </c>
      <c r="AU31" s="15">
        <f t="shared" si="24"/>
        <v>0</v>
      </c>
      <c r="AV31" s="15">
        <f t="shared" si="24"/>
        <v>0</v>
      </c>
      <c r="AW31" s="15">
        <f t="shared" si="24"/>
        <v>0</v>
      </c>
      <c r="AX31" s="15">
        <f t="shared" si="24"/>
        <v>0</v>
      </c>
      <c r="AY31" s="15">
        <f t="shared" si="24"/>
        <v>0</v>
      </c>
      <c r="AZ31" s="15">
        <f t="shared" si="24"/>
        <v>0</v>
      </c>
      <c r="BA31" s="15">
        <f t="shared" si="24"/>
        <v>0</v>
      </c>
      <c r="BB31" s="15">
        <f t="shared" si="24"/>
        <v>0</v>
      </c>
      <c r="BC31" s="15">
        <f t="shared" si="24"/>
        <v>0</v>
      </c>
      <c r="BD31" s="15">
        <f t="shared" si="24"/>
        <v>0</v>
      </c>
      <c r="BE31" s="15">
        <f t="shared" si="24"/>
        <v>0</v>
      </c>
      <c r="BF31" s="15">
        <f t="shared" si="24"/>
        <v>0</v>
      </c>
      <c r="BG31" s="15">
        <f t="shared" si="24"/>
        <v>0</v>
      </c>
      <c r="BH31" s="15">
        <f t="shared" si="24"/>
        <v>0</v>
      </c>
      <c r="BI31" s="15">
        <f t="shared" si="24"/>
        <v>0</v>
      </c>
      <c r="BJ31" s="15">
        <f t="shared" si="24"/>
        <v>0</v>
      </c>
      <c r="BK31" s="15">
        <f t="shared" si="24"/>
        <v>0</v>
      </c>
      <c r="BL31" s="15">
        <f t="shared" si="24"/>
        <v>0</v>
      </c>
      <c r="BM31" s="15">
        <f t="shared" si="24"/>
        <v>0</v>
      </c>
      <c r="BN31" s="15">
        <f t="shared" si="24"/>
        <v>0</v>
      </c>
      <c r="BO31" s="16">
        <f t="shared" si="24"/>
        <v>0</v>
      </c>
    </row>
    <row r="32" spans="1:67" ht="12" thickBot="1">
      <c r="A32" s="223"/>
      <c r="B32" s="169" t="s">
        <v>74</v>
      </c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7"/>
    </row>
    <row r="33" spans="1:67" ht="12" thickBot="1">
      <c r="A33" s="223"/>
      <c r="B33" s="173"/>
      <c r="C33" s="14">
        <f>C34</f>
        <v>0</v>
      </c>
      <c r="D33" s="15">
        <f aca="true" t="shared" si="25" ref="D33:AI33">IF(D$4&gt;EndDate,0,IF(ISBLANK(D34),C33,D34))</f>
        <v>0</v>
      </c>
      <c r="E33" s="15">
        <f t="shared" si="25"/>
        <v>0</v>
      </c>
      <c r="F33" s="15">
        <f t="shared" si="25"/>
        <v>0</v>
      </c>
      <c r="G33" s="15">
        <f t="shared" si="25"/>
        <v>0</v>
      </c>
      <c r="H33" s="15">
        <f t="shared" si="25"/>
        <v>0</v>
      </c>
      <c r="I33" s="15">
        <f t="shared" si="25"/>
        <v>0</v>
      </c>
      <c r="J33" s="15">
        <f t="shared" si="25"/>
        <v>0</v>
      </c>
      <c r="K33" s="15">
        <f t="shared" si="25"/>
        <v>0</v>
      </c>
      <c r="L33" s="15">
        <f t="shared" si="25"/>
        <v>0</v>
      </c>
      <c r="M33" s="15">
        <f t="shared" si="25"/>
        <v>0</v>
      </c>
      <c r="N33" s="15">
        <f t="shared" si="25"/>
        <v>0</v>
      </c>
      <c r="O33" s="15">
        <f t="shared" si="25"/>
        <v>0</v>
      </c>
      <c r="P33" s="15">
        <f t="shared" si="25"/>
        <v>0</v>
      </c>
      <c r="Q33" s="15">
        <f t="shared" si="25"/>
        <v>0</v>
      </c>
      <c r="R33" s="15">
        <f t="shared" si="25"/>
        <v>0</v>
      </c>
      <c r="S33" s="15">
        <f t="shared" si="25"/>
        <v>0</v>
      </c>
      <c r="T33" s="15">
        <f t="shared" si="25"/>
        <v>0</v>
      </c>
      <c r="U33" s="15">
        <f t="shared" si="25"/>
        <v>0</v>
      </c>
      <c r="V33" s="15">
        <f t="shared" si="25"/>
        <v>0</v>
      </c>
      <c r="W33" s="15">
        <f t="shared" si="25"/>
        <v>0</v>
      </c>
      <c r="X33" s="15">
        <f t="shared" si="25"/>
        <v>0</v>
      </c>
      <c r="Y33" s="15">
        <f t="shared" si="25"/>
        <v>0</v>
      </c>
      <c r="Z33" s="15">
        <f t="shared" si="25"/>
        <v>0</v>
      </c>
      <c r="AA33" s="15">
        <f t="shared" si="25"/>
        <v>0</v>
      </c>
      <c r="AB33" s="15">
        <f t="shared" si="25"/>
        <v>0</v>
      </c>
      <c r="AC33" s="15">
        <f t="shared" si="25"/>
        <v>0</v>
      </c>
      <c r="AD33" s="15">
        <f t="shared" si="25"/>
        <v>0</v>
      </c>
      <c r="AE33" s="15">
        <f t="shared" si="25"/>
        <v>0</v>
      </c>
      <c r="AF33" s="15">
        <f t="shared" si="25"/>
        <v>0</v>
      </c>
      <c r="AG33" s="15">
        <f t="shared" si="25"/>
        <v>0</v>
      </c>
      <c r="AH33" s="15">
        <f t="shared" si="25"/>
        <v>0</v>
      </c>
      <c r="AI33" s="15">
        <f t="shared" si="25"/>
        <v>0</v>
      </c>
      <c r="AJ33" s="15">
        <f aca="true" t="shared" si="26" ref="AJ33:BO33">IF(AJ$4&gt;EndDate,0,IF(ISBLANK(AJ34),AI33,AJ34))</f>
        <v>0</v>
      </c>
      <c r="AK33" s="15">
        <f t="shared" si="26"/>
        <v>0</v>
      </c>
      <c r="AL33" s="15">
        <f t="shared" si="26"/>
        <v>0</v>
      </c>
      <c r="AM33" s="15">
        <f t="shared" si="26"/>
        <v>0</v>
      </c>
      <c r="AN33" s="15">
        <f t="shared" si="26"/>
        <v>0</v>
      </c>
      <c r="AO33" s="15">
        <f t="shared" si="26"/>
        <v>0</v>
      </c>
      <c r="AP33" s="15">
        <f t="shared" si="26"/>
        <v>0</v>
      </c>
      <c r="AQ33" s="15">
        <f t="shared" si="26"/>
        <v>0</v>
      </c>
      <c r="AR33" s="15">
        <f t="shared" si="26"/>
        <v>0</v>
      </c>
      <c r="AS33" s="15">
        <f t="shared" si="26"/>
        <v>0</v>
      </c>
      <c r="AT33" s="15">
        <f t="shared" si="26"/>
        <v>0</v>
      </c>
      <c r="AU33" s="15">
        <f t="shared" si="26"/>
        <v>0</v>
      </c>
      <c r="AV33" s="15">
        <f t="shared" si="26"/>
        <v>0</v>
      </c>
      <c r="AW33" s="15">
        <f t="shared" si="26"/>
        <v>0</v>
      </c>
      <c r="AX33" s="15">
        <f t="shared" si="26"/>
        <v>0</v>
      </c>
      <c r="AY33" s="15">
        <f t="shared" si="26"/>
        <v>0</v>
      </c>
      <c r="AZ33" s="15">
        <f t="shared" si="26"/>
        <v>0</v>
      </c>
      <c r="BA33" s="15">
        <f t="shared" si="26"/>
        <v>0</v>
      </c>
      <c r="BB33" s="15">
        <f t="shared" si="26"/>
        <v>0</v>
      </c>
      <c r="BC33" s="15">
        <f t="shared" si="26"/>
        <v>0</v>
      </c>
      <c r="BD33" s="15">
        <f t="shared" si="26"/>
        <v>0</v>
      </c>
      <c r="BE33" s="15">
        <f t="shared" si="26"/>
        <v>0</v>
      </c>
      <c r="BF33" s="15">
        <f t="shared" si="26"/>
        <v>0</v>
      </c>
      <c r="BG33" s="15">
        <f t="shared" si="26"/>
        <v>0</v>
      </c>
      <c r="BH33" s="15">
        <f t="shared" si="26"/>
        <v>0</v>
      </c>
      <c r="BI33" s="15">
        <f t="shared" si="26"/>
        <v>0</v>
      </c>
      <c r="BJ33" s="15">
        <f t="shared" si="26"/>
        <v>0</v>
      </c>
      <c r="BK33" s="15">
        <f t="shared" si="26"/>
        <v>0</v>
      </c>
      <c r="BL33" s="15">
        <f t="shared" si="26"/>
        <v>0</v>
      </c>
      <c r="BM33" s="15">
        <f t="shared" si="26"/>
        <v>0</v>
      </c>
      <c r="BN33" s="15">
        <f t="shared" si="26"/>
        <v>0</v>
      </c>
      <c r="BO33" s="16">
        <f t="shared" si="26"/>
        <v>0</v>
      </c>
    </row>
    <row r="34" spans="1:67" ht="17.25" customHeight="1" thickBot="1">
      <c r="A34" s="223"/>
      <c r="B34" s="171" t="s">
        <v>10</v>
      </c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7"/>
    </row>
    <row r="35" spans="1:67" ht="12" thickBot="1">
      <c r="A35" s="223" t="str">
        <f>Discipline4</f>
        <v>Gym</v>
      </c>
      <c r="B35" s="168"/>
      <c r="C35" s="14">
        <f>C36</f>
        <v>0</v>
      </c>
      <c r="D35" s="15">
        <f aca="true" t="shared" si="27" ref="D35:AI35">IF(D$4&gt;EndDate,0,IF(ISBLANK(D36),C35,D36))</f>
        <v>0</v>
      </c>
      <c r="E35" s="15">
        <f t="shared" si="27"/>
        <v>0</v>
      </c>
      <c r="F35" s="15">
        <f t="shared" si="27"/>
        <v>0</v>
      </c>
      <c r="G35" s="15">
        <f t="shared" si="27"/>
        <v>0</v>
      </c>
      <c r="H35" s="15">
        <f t="shared" si="27"/>
        <v>0</v>
      </c>
      <c r="I35" s="15">
        <f t="shared" si="27"/>
        <v>0</v>
      </c>
      <c r="J35" s="15">
        <f t="shared" si="27"/>
        <v>0</v>
      </c>
      <c r="K35" s="15">
        <f t="shared" si="27"/>
        <v>0</v>
      </c>
      <c r="L35" s="15">
        <f t="shared" si="27"/>
        <v>0</v>
      </c>
      <c r="M35" s="15">
        <f t="shared" si="27"/>
        <v>0</v>
      </c>
      <c r="N35" s="15">
        <f t="shared" si="27"/>
        <v>0</v>
      </c>
      <c r="O35" s="15">
        <f t="shared" si="27"/>
        <v>0</v>
      </c>
      <c r="P35" s="15">
        <f t="shared" si="27"/>
        <v>0</v>
      </c>
      <c r="Q35" s="15">
        <f t="shared" si="27"/>
        <v>0</v>
      </c>
      <c r="R35" s="15">
        <f t="shared" si="27"/>
        <v>0</v>
      </c>
      <c r="S35" s="15">
        <f t="shared" si="27"/>
        <v>0</v>
      </c>
      <c r="T35" s="15">
        <f t="shared" si="27"/>
        <v>0</v>
      </c>
      <c r="U35" s="15">
        <f t="shared" si="27"/>
        <v>0</v>
      </c>
      <c r="V35" s="15">
        <f t="shared" si="27"/>
        <v>0</v>
      </c>
      <c r="W35" s="15">
        <f t="shared" si="27"/>
        <v>0</v>
      </c>
      <c r="X35" s="15">
        <f t="shared" si="27"/>
        <v>0</v>
      </c>
      <c r="Y35" s="15">
        <f t="shared" si="27"/>
        <v>0</v>
      </c>
      <c r="Z35" s="15">
        <f t="shared" si="27"/>
        <v>0</v>
      </c>
      <c r="AA35" s="15">
        <f t="shared" si="27"/>
        <v>0</v>
      </c>
      <c r="AB35" s="15">
        <f t="shared" si="27"/>
        <v>0</v>
      </c>
      <c r="AC35" s="15">
        <f t="shared" si="27"/>
        <v>0</v>
      </c>
      <c r="AD35" s="15">
        <f t="shared" si="27"/>
        <v>0</v>
      </c>
      <c r="AE35" s="15">
        <f t="shared" si="27"/>
        <v>0</v>
      </c>
      <c r="AF35" s="15">
        <f t="shared" si="27"/>
        <v>0</v>
      </c>
      <c r="AG35" s="15">
        <f t="shared" si="27"/>
        <v>0</v>
      </c>
      <c r="AH35" s="15">
        <f t="shared" si="27"/>
        <v>0</v>
      </c>
      <c r="AI35" s="15">
        <f t="shared" si="27"/>
        <v>0</v>
      </c>
      <c r="AJ35" s="15">
        <f aca="true" t="shared" si="28" ref="AJ35:BO35">IF(AJ$4&gt;EndDate,0,IF(ISBLANK(AJ36),AI35,AJ36))</f>
        <v>0</v>
      </c>
      <c r="AK35" s="15">
        <f t="shared" si="28"/>
        <v>0</v>
      </c>
      <c r="AL35" s="15">
        <f t="shared" si="28"/>
        <v>0</v>
      </c>
      <c r="AM35" s="15">
        <f t="shared" si="28"/>
        <v>0</v>
      </c>
      <c r="AN35" s="15">
        <f t="shared" si="28"/>
        <v>0</v>
      </c>
      <c r="AO35" s="15">
        <f t="shared" si="28"/>
        <v>0</v>
      </c>
      <c r="AP35" s="15">
        <f t="shared" si="28"/>
        <v>0</v>
      </c>
      <c r="AQ35" s="15">
        <f t="shared" si="28"/>
        <v>0</v>
      </c>
      <c r="AR35" s="15">
        <f t="shared" si="28"/>
        <v>0</v>
      </c>
      <c r="AS35" s="15">
        <f t="shared" si="28"/>
        <v>0</v>
      </c>
      <c r="AT35" s="15">
        <f t="shared" si="28"/>
        <v>0</v>
      </c>
      <c r="AU35" s="15">
        <f t="shared" si="28"/>
        <v>0</v>
      </c>
      <c r="AV35" s="15">
        <f t="shared" si="28"/>
        <v>0</v>
      </c>
      <c r="AW35" s="15">
        <f t="shared" si="28"/>
        <v>0</v>
      </c>
      <c r="AX35" s="15">
        <f t="shared" si="28"/>
        <v>0</v>
      </c>
      <c r="AY35" s="15">
        <f t="shared" si="28"/>
        <v>0</v>
      </c>
      <c r="AZ35" s="15">
        <f t="shared" si="28"/>
        <v>0</v>
      </c>
      <c r="BA35" s="15">
        <f t="shared" si="28"/>
        <v>0</v>
      </c>
      <c r="BB35" s="15">
        <f t="shared" si="28"/>
        <v>0</v>
      </c>
      <c r="BC35" s="15">
        <f t="shared" si="28"/>
        <v>0</v>
      </c>
      <c r="BD35" s="15">
        <f t="shared" si="28"/>
        <v>0</v>
      </c>
      <c r="BE35" s="15">
        <f t="shared" si="28"/>
        <v>0</v>
      </c>
      <c r="BF35" s="15">
        <f t="shared" si="28"/>
        <v>0</v>
      </c>
      <c r="BG35" s="15">
        <f t="shared" si="28"/>
        <v>0</v>
      </c>
      <c r="BH35" s="15">
        <f t="shared" si="28"/>
        <v>0</v>
      </c>
      <c r="BI35" s="15">
        <f t="shared" si="28"/>
        <v>0</v>
      </c>
      <c r="BJ35" s="15">
        <f t="shared" si="28"/>
        <v>0</v>
      </c>
      <c r="BK35" s="15">
        <f t="shared" si="28"/>
        <v>0</v>
      </c>
      <c r="BL35" s="15">
        <f t="shared" si="28"/>
        <v>0</v>
      </c>
      <c r="BM35" s="15">
        <f t="shared" si="28"/>
        <v>0</v>
      </c>
      <c r="BN35" s="15">
        <f t="shared" si="28"/>
        <v>0</v>
      </c>
      <c r="BO35" s="16">
        <f t="shared" si="28"/>
        <v>0</v>
      </c>
    </row>
    <row r="36" spans="1:67" ht="17.25" customHeight="1" thickBot="1">
      <c r="A36" s="223"/>
      <c r="B36" s="169" t="s">
        <v>12</v>
      </c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7"/>
    </row>
    <row r="37" spans="1:67" ht="12" thickBot="1">
      <c r="A37" s="223"/>
      <c r="B37" s="168"/>
      <c r="C37" s="14">
        <f>C38</f>
        <v>0</v>
      </c>
      <c r="D37" s="15">
        <f aca="true" t="shared" si="29" ref="D37:AI37">IF(D$4&gt;EndDate,0,IF(ISBLANK(D38),C37,D38))</f>
        <v>0</v>
      </c>
      <c r="E37" s="15">
        <f t="shared" si="29"/>
        <v>0</v>
      </c>
      <c r="F37" s="15">
        <f t="shared" si="29"/>
        <v>0</v>
      </c>
      <c r="G37" s="15">
        <f t="shared" si="29"/>
        <v>0</v>
      </c>
      <c r="H37" s="15">
        <f t="shared" si="29"/>
        <v>0</v>
      </c>
      <c r="I37" s="15">
        <f t="shared" si="29"/>
        <v>0</v>
      </c>
      <c r="J37" s="15">
        <f t="shared" si="29"/>
        <v>0</v>
      </c>
      <c r="K37" s="15">
        <f t="shared" si="29"/>
        <v>0</v>
      </c>
      <c r="L37" s="15">
        <f t="shared" si="29"/>
        <v>0</v>
      </c>
      <c r="M37" s="15">
        <f t="shared" si="29"/>
        <v>0</v>
      </c>
      <c r="N37" s="15">
        <f t="shared" si="29"/>
        <v>0</v>
      </c>
      <c r="O37" s="15">
        <f t="shared" si="29"/>
        <v>0</v>
      </c>
      <c r="P37" s="15">
        <f t="shared" si="29"/>
        <v>0</v>
      </c>
      <c r="Q37" s="15">
        <f t="shared" si="29"/>
        <v>0</v>
      </c>
      <c r="R37" s="15">
        <f t="shared" si="29"/>
        <v>0</v>
      </c>
      <c r="S37" s="15">
        <f t="shared" si="29"/>
        <v>0</v>
      </c>
      <c r="T37" s="15">
        <f t="shared" si="29"/>
        <v>0</v>
      </c>
      <c r="U37" s="15">
        <f t="shared" si="29"/>
        <v>0</v>
      </c>
      <c r="V37" s="15">
        <f t="shared" si="29"/>
        <v>0</v>
      </c>
      <c r="W37" s="15">
        <f t="shared" si="29"/>
        <v>0</v>
      </c>
      <c r="X37" s="15">
        <f t="shared" si="29"/>
        <v>0</v>
      </c>
      <c r="Y37" s="15">
        <f t="shared" si="29"/>
        <v>0</v>
      </c>
      <c r="Z37" s="15">
        <f t="shared" si="29"/>
        <v>0</v>
      </c>
      <c r="AA37" s="15">
        <f t="shared" si="29"/>
        <v>0</v>
      </c>
      <c r="AB37" s="15">
        <f t="shared" si="29"/>
        <v>0</v>
      </c>
      <c r="AC37" s="15">
        <f t="shared" si="29"/>
        <v>0</v>
      </c>
      <c r="AD37" s="15">
        <f t="shared" si="29"/>
        <v>0</v>
      </c>
      <c r="AE37" s="15">
        <f t="shared" si="29"/>
        <v>0</v>
      </c>
      <c r="AF37" s="15">
        <f t="shared" si="29"/>
        <v>0</v>
      </c>
      <c r="AG37" s="15">
        <f t="shared" si="29"/>
        <v>0</v>
      </c>
      <c r="AH37" s="15">
        <f t="shared" si="29"/>
        <v>0</v>
      </c>
      <c r="AI37" s="15">
        <f t="shared" si="29"/>
        <v>0</v>
      </c>
      <c r="AJ37" s="15">
        <f aca="true" t="shared" si="30" ref="AJ37:BO37">IF(AJ$4&gt;EndDate,0,IF(ISBLANK(AJ38),AI37,AJ38))</f>
        <v>0</v>
      </c>
      <c r="AK37" s="15">
        <f t="shared" si="30"/>
        <v>0</v>
      </c>
      <c r="AL37" s="15">
        <f t="shared" si="30"/>
        <v>0</v>
      </c>
      <c r="AM37" s="15">
        <f t="shared" si="30"/>
        <v>0</v>
      </c>
      <c r="AN37" s="15">
        <f t="shared" si="30"/>
        <v>0</v>
      </c>
      <c r="AO37" s="15">
        <f t="shared" si="30"/>
        <v>0</v>
      </c>
      <c r="AP37" s="15">
        <f t="shared" si="30"/>
        <v>0</v>
      </c>
      <c r="AQ37" s="15">
        <f t="shared" si="30"/>
        <v>0</v>
      </c>
      <c r="AR37" s="15">
        <f t="shared" si="30"/>
        <v>0</v>
      </c>
      <c r="AS37" s="15">
        <f t="shared" si="30"/>
        <v>0</v>
      </c>
      <c r="AT37" s="15">
        <f t="shared" si="30"/>
        <v>0</v>
      </c>
      <c r="AU37" s="15">
        <f t="shared" si="30"/>
        <v>0</v>
      </c>
      <c r="AV37" s="15">
        <f t="shared" si="30"/>
        <v>0</v>
      </c>
      <c r="AW37" s="15">
        <f t="shared" si="30"/>
        <v>0</v>
      </c>
      <c r="AX37" s="15">
        <f t="shared" si="30"/>
        <v>0</v>
      </c>
      <c r="AY37" s="15">
        <f t="shared" si="30"/>
        <v>0</v>
      </c>
      <c r="AZ37" s="15">
        <f t="shared" si="30"/>
        <v>0</v>
      </c>
      <c r="BA37" s="15">
        <f t="shared" si="30"/>
        <v>0</v>
      </c>
      <c r="BB37" s="15">
        <f t="shared" si="30"/>
        <v>0</v>
      </c>
      <c r="BC37" s="15">
        <f t="shared" si="30"/>
        <v>0</v>
      </c>
      <c r="BD37" s="15">
        <f t="shared" si="30"/>
        <v>0</v>
      </c>
      <c r="BE37" s="15">
        <f t="shared" si="30"/>
        <v>0</v>
      </c>
      <c r="BF37" s="15">
        <f t="shared" si="30"/>
        <v>0</v>
      </c>
      <c r="BG37" s="15">
        <f t="shared" si="30"/>
        <v>0</v>
      </c>
      <c r="BH37" s="15">
        <f t="shared" si="30"/>
        <v>0</v>
      </c>
      <c r="BI37" s="15">
        <f t="shared" si="30"/>
        <v>0</v>
      </c>
      <c r="BJ37" s="15">
        <f t="shared" si="30"/>
        <v>0</v>
      </c>
      <c r="BK37" s="15">
        <f t="shared" si="30"/>
        <v>0</v>
      </c>
      <c r="BL37" s="15">
        <f t="shared" si="30"/>
        <v>0</v>
      </c>
      <c r="BM37" s="15">
        <f t="shared" si="30"/>
        <v>0</v>
      </c>
      <c r="BN37" s="15">
        <f t="shared" si="30"/>
        <v>0</v>
      </c>
      <c r="BO37" s="16">
        <f t="shared" si="30"/>
        <v>0</v>
      </c>
    </row>
    <row r="38" spans="1:67" ht="17.25" customHeight="1" thickBot="1">
      <c r="A38" s="223"/>
      <c r="B38" s="174" t="s">
        <v>13</v>
      </c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7"/>
    </row>
    <row r="39" spans="1:67" ht="12" thickBot="1">
      <c r="A39" s="223"/>
      <c r="B39" s="168"/>
      <c r="C39" s="14">
        <f>C40</f>
        <v>0</v>
      </c>
      <c r="D39" s="15">
        <f aca="true" t="shared" si="31" ref="D39:AI39">IF(D$4&gt;EndDate,0,IF(ISBLANK(D40),C39,D40))</f>
        <v>0</v>
      </c>
      <c r="E39" s="15">
        <f t="shared" si="31"/>
        <v>0</v>
      </c>
      <c r="F39" s="15">
        <f t="shared" si="31"/>
        <v>0</v>
      </c>
      <c r="G39" s="15">
        <f t="shared" si="31"/>
        <v>0</v>
      </c>
      <c r="H39" s="15">
        <f t="shared" si="31"/>
        <v>0</v>
      </c>
      <c r="I39" s="15">
        <f t="shared" si="31"/>
        <v>0</v>
      </c>
      <c r="J39" s="15">
        <f t="shared" si="31"/>
        <v>0</v>
      </c>
      <c r="K39" s="15">
        <f t="shared" si="31"/>
        <v>0</v>
      </c>
      <c r="L39" s="15">
        <f t="shared" si="31"/>
        <v>0</v>
      </c>
      <c r="M39" s="15">
        <f t="shared" si="31"/>
        <v>0</v>
      </c>
      <c r="N39" s="15">
        <f t="shared" si="31"/>
        <v>0</v>
      </c>
      <c r="O39" s="15">
        <f t="shared" si="31"/>
        <v>0</v>
      </c>
      <c r="P39" s="15">
        <f t="shared" si="31"/>
        <v>0</v>
      </c>
      <c r="Q39" s="15">
        <f t="shared" si="31"/>
        <v>0</v>
      </c>
      <c r="R39" s="15">
        <f t="shared" si="31"/>
        <v>0</v>
      </c>
      <c r="S39" s="15">
        <f t="shared" si="31"/>
        <v>0</v>
      </c>
      <c r="T39" s="15">
        <f t="shared" si="31"/>
        <v>0</v>
      </c>
      <c r="U39" s="15">
        <f t="shared" si="31"/>
        <v>0</v>
      </c>
      <c r="V39" s="15">
        <f t="shared" si="31"/>
        <v>0</v>
      </c>
      <c r="W39" s="15">
        <f t="shared" si="31"/>
        <v>0</v>
      </c>
      <c r="X39" s="15">
        <f t="shared" si="31"/>
        <v>0</v>
      </c>
      <c r="Y39" s="15">
        <f t="shared" si="31"/>
        <v>0</v>
      </c>
      <c r="Z39" s="15">
        <f t="shared" si="31"/>
        <v>0</v>
      </c>
      <c r="AA39" s="15">
        <f t="shared" si="31"/>
        <v>0</v>
      </c>
      <c r="AB39" s="15">
        <f t="shared" si="31"/>
        <v>0</v>
      </c>
      <c r="AC39" s="15">
        <f t="shared" si="31"/>
        <v>0</v>
      </c>
      <c r="AD39" s="15">
        <f t="shared" si="31"/>
        <v>0</v>
      </c>
      <c r="AE39" s="15">
        <f t="shared" si="31"/>
        <v>0</v>
      </c>
      <c r="AF39" s="15">
        <f t="shared" si="31"/>
        <v>0</v>
      </c>
      <c r="AG39" s="15">
        <f t="shared" si="31"/>
        <v>0</v>
      </c>
      <c r="AH39" s="15">
        <f t="shared" si="31"/>
        <v>0</v>
      </c>
      <c r="AI39" s="15">
        <f t="shared" si="31"/>
        <v>0</v>
      </c>
      <c r="AJ39" s="15">
        <f aca="true" t="shared" si="32" ref="AJ39:BO39">IF(AJ$4&gt;EndDate,0,IF(ISBLANK(AJ40),AI39,AJ40))</f>
        <v>0</v>
      </c>
      <c r="AK39" s="15">
        <f t="shared" si="32"/>
        <v>0</v>
      </c>
      <c r="AL39" s="15">
        <f t="shared" si="32"/>
        <v>0</v>
      </c>
      <c r="AM39" s="15">
        <f t="shared" si="32"/>
        <v>0</v>
      </c>
      <c r="AN39" s="15">
        <f t="shared" si="32"/>
        <v>0</v>
      </c>
      <c r="AO39" s="15">
        <f t="shared" si="32"/>
        <v>0</v>
      </c>
      <c r="AP39" s="15">
        <f t="shared" si="32"/>
        <v>0</v>
      </c>
      <c r="AQ39" s="15">
        <f t="shared" si="32"/>
        <v>0</v>
      </c>
      <c r="AR39" s="15">
        <f t="shared" si="32"/>
        <v>0</v>
      </c>
      <c r="AS39" s="15">
        <f t="shared" si="32"/>
        <v>0</v>
      </c>
      <c r="AT39" s="15">
        <f t="shared" si="32"/>
        <v>0</v>
      </c>
      <c r="AU39" s="15">
        <f t="shared" si="32"/>
        <v>0</v>
      </c>
      <c r="AV39" s="15">
        <f t="shared" si="32"/>
        <v>0</v>
      </c>
      <c r="AW39" s="15">
        <f t="shared" si="32"/>
        <v>0</v>
      </c>
      <c r="AX39" s="15">
        <f t="shared" si="32"/>
        <v>0</v>
      </c>
      <c r="AY39" s="15">
        <f t="shared" si="32"/>
        <v>0</v>
      </c>
      <c r="AZ39" s="15">
        <f t="shared" si="32"/>
        <v>0</v>
      </c>
      <c r="BA39" s="15">
        <f t="shared" si="32"/>
        <v>0</v>
      </c>
      <c r="BB39" s="15">
        <f t="shared" si="32"/>
        <v>0</v>
      </c>
      <c r="BC39" s="15">
        <f t="shared" si="32"/>
        <v>0</v>
      </c>
      <c r="BD39" s="15">
        <f t="shared" si="32"/>
        <v>0</v>
      </c>
      <c r="BE39" s="15">
        <f t="shared" si="32"/>
        <v>0</v>
      </c>
      <c r="BF39" s="15">
        <f t="shared" si="32"/>
        <v>0</v>
      </c>
      <c r="BG39" s="15">
        <f t="shared" si="32"/>
        <v>0</v>
      </c>
      <c r="BH39" s="15">
        <f t="shared" si="32"/>
        <v>0</v>
      </c>
      <c r="BI39" s="15">
        <f t="shared" si="32"/>
        <v>0</v>
      </c>
      <c r="BJ39" s="15">
        <f t="shared" si="32"/>
        <v>0</v>
      </c>
      <c r="BK39" s="15">
        <f t="shared" si="32"/>
        <v>0</v>
      </c>
      <c r="BL39" s="15">
        <f t="shared" si="32"/>
        <v>0</v>
      </c>
      <c r="BM39" s="15">
        <f t="shared" si="32"/>
        <v>0</v>
      </c>
      <c r="BN39" s="15">
        <f t="shared" si="32"/>
        <v>0</v>
      </c>
      <c r="BO39" s="16">
        <f t="shared" si="32"/>
        <v>0</v>
      </c>
    </row>
    <row r="40" spans="1:67" ht="17.25" customHeight="1" thickBot="1">
      <c r="A40" s="223"/>
      <c r="B40" s="174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7"/>
    </row>
    <row r="41" spans="1:67" ht="12" thickBot="1">
      <c r="A41" s="223"/>
      <c r="B41" s="173"/>
      <c r="C41" s="14">
        <f>C42</f>
        <v>0</v>
      </c>
      <c r="D41" s="15">
        <f aca="true" t="shared" si="33" ref="D41:AI41">IF(D$4&gt;EndDate,0,IF(ISBLANK(D42),C41,D42))</f>
        <v>0</v>
      </c>
      <c r="E41" s="15">
        <f t="shared" si="33"/>
        <v>0</v>
      </c>
      <c r="F41" s="15">
        <f t="shared" si="33"/>
        <v>0</v>
      </c>
      <c r="G41" s="15">
        <f t="shared" si="33"/>
        <v>0</v>
      </c>
      <c r="H41" s="15">
        <f t="shared" si="33"/>
        <v>0</v>
      </c>
      <c r="I41" s="15">
        <f t="shared" si="33"/>
        <v>0</v>
      </c>
      <c r="J41" s="15">
        <f t="shared" si="33"/>
        <v>0</v>
      </c>
      <c r="K41" s="15">
        <f t="shared" si="33"/>
        <v>0</v>
      </c>
      <c r="L41" s="15">
        <f t="shared" si="33"/>
        <v>0</v>
      </c>
      <c r="M41" s="15">
        <f t="shared" si="33"/>
        <v>0</v>
      </c>
      <c r="N41" s="15">
        <f t="shared" si="33"/>
        <v>0</v>
      </c>
      <c r="O41" s="15">
        <f t="shared" si="33"/>
        <v>0</v>
      </c>
      <c r="P41" s="15">
        <f t="shared" si="33"/>
        <v>0</v>
      </c>
      <c r="Q41" s="15">
        <f t="shared" si="33"/>
        <v>0</v>
      </c>
      <c r="R41" s="15">
        <f t="shared" si="33"/>
        <v>0</v>
      </c>
      <c r="S41" s="15">
        <f t="shared" si="33"/>
        <v>0</v>
      </c>
      <c r="T41" s="15">
        <f t="shared" si="33"/>
        <v>0</v>
      </c>
      <c r="U41" s="15">
        <f t="shared" si="33"/>
        <v>0</v>
      </c>
      <c r="V41" s="15">
        <f t="shared" si="33"/>
        <v>0</v>
      </c>
      <c r="W41" s="15">
        <f t="shared" si="33"/>
        <v>0</v>
      </c>
      <c r="X41" s="15">
        <f t="shared" si="33"/>
        <v>0</v>
      </c>
      <c r="Y41" s="15">
        <f t="shared" si="33"/>
        <v>0</v>
      </c>
      <c r="Z41" s="15">
        <f t="shared" si="33"/>
        <v>0</v>
      </c>
      <c r="AA41" s="15">
        <f t="shared" si="33"/>
        <v>0</v>
      </c>
      <c r="AB41" s="15">
        <f t="shared" si="33"/>
        <v>0</v>
      </c>
      <c r="AC41" s="15">
        <f t="shared" si="33"/>
        <v>0</v>
      </c>
      <c r="AD41" s="15">
        <f t="shared" si="33"/>
        <v>0</v>
      </c>
      <c r="AE41" s="15">
        <f t="shared" si="33"/>
        <v>0</v>
      </c>
      <c r="AF41" s="15">
        <f t="shared" si="33"/>
        <v>0</v>
      </c>
      <c r="AG41" s="15">
        <f t="shared" si="33"/>
        <v>0</v>
      </c>
      <c r="AH41" s="15">
        <f t="shared" si="33"/>
        <v>0</v>
      </c>
      <c r="AI41" s="15">
        <f t="shared" si="33"/>
        <v>0</v>
      </c>
      <c r="AJ41" s="15">
        <f aca="true" t="shared" si="34" ref="AJ41:BO41">IF(AJ$4&gt;EndDate,0,IF(ISBLANK(AJ42),AI41,AJ42))</f>
        <v>0</v>
      </c>
      <c r="AK41" s="15">
        <f t="shared" si="34"/>
        <v>0</v>
      </c>
      <c r="AL41" s="15">
        <f t="shared" si="34"/>
        <v>0</v>
      </c>
      <c r="AM41" s="15">
        <f t="shared" si="34"/>
        <v>0</v>
      </c>
      <c r="AN41" s="15">
        <f t="shared" si="34"/>
        <v>0</v>
      </c>
      <c r="AO41" s="15">
        <f t="shared" si="34"/>
        <v>0</v>
      </c>
      <c r="AP41" s="15">
        <f t="shared" si="34"/>
        <v>0</v>
      </c>
      <c r="AQ41" s="15">
        <f t="shared" si="34"/>
        <v>0</v>
      </c>
      <c r="AR41" s="15">
        <f t="shared" si="34"/>
        <v>0</v>
      </c>
      <c r="AS41" s="15">
        <f t="shared" si="34"/>
        <v>0</v>
      </c>
      <c r="AT41" s="15">
        <f t="shared" si="34"/>
        <v>0</v>
      </c>
      <c r="AU41" s="15">
        <f t="shared" si="34"/>
        <v>0</v>
      </c>
      <c r="AV41" s="15">
        <f t="shared" si="34"/>
        <v>0</v>
      </c>
      <c r="AW41" s="15">
        <f t="shared" si="34"/>
        <v>0</v>
      </c>
      <c r="AX41" s="15">
        <f t="shared" si="34"/>
        <v>0</v>
      </c>
      <c r="AY41" s="15">
        <f t="shared" si="34"/>
        <v>0</v>
      </c>
      <c r="AZ41" s="15">
        <f t="shared" si="34"/>
        <v>0</v>
      </c>
      <c r="BA41" s="15">
        <f t="shared" si="34"/>
        <v>0</v>
      </c>
      <c r="BB41" s="15">
        <f t="shared" si="34"/>
        <v>0</v>
      </c>
      <c r="BC41" s="15">
        <f t="shared" si="34"/>
        <v>0</v>
      </c>
      <c r="BD41" s="15">
        <f t="shared" si="34"/>
        <v>0</v>
      </c>
      <c r="BE41" s="15">
        <f t="shared" si="34"/>
        <v>0</v>
      </c>
      <c r="BF41" s="15">
        <f t="shared" si="34"/>
        <v>0</v>
      </c>
      <c r="BG41" s="15">
        <f t="shared" si="34"/>
        <v>0</v>
      </c>
      <c r="BH41" s="15">
        <f t="shared" si="34"/>
        <v>0</v>
      </c>
      <c r="BI41" s="15">
        <f t="shared" si="34"/>
        <v>0</v>
      </c>
      <c r="BJ41" s="15">
        <f t="shared" si="34"/>
        <v>0</v>
      </c>
      <c r="BK41" s="15">
        <f t="shared" si="34"/>
        <v>0</v>
      </c>
      <c r="BL41" s="15">
        <f t="shared" si="34"/>
        <v>0</v>
      </c>
      <c r="BM41" s="15">
        <f t="shared" si="34"/>
        <v>0</v>
      </c>
      <c r="BN41" s="15">
        <f t="shared" si="34"/>
        <v>0</v>
      </c>
      <c r="BO41" s="16">
        <f t="shared" si="34"/>
        <v>0</v>
      </c>
    </row>
    <row r="42" spans="1:67" ht="17.25" customHeight="1" thickBot="1">
      <c r="A42" s="223"/>
      <c r="B42" s="17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7"/>
    </row>
    <row r="43" spans="1:67" ht="11.25" customHeight="1">
      <c r="A43" s="177"/>
      <c r="B43" s="170"/>
      <c r="C43" s="14">
        <f>C44</f>
        <v>0</v>
      </c>
      <c r="D43" s="15">
        <f aca="true" t="shared" si="35" ref="D43:AI43">IF(D$4&gt;EndDate,0,IF(ISBLANK(D44),C43,D44))</f>
        <v>0</v>
      </c>
      <c r="E43" s="15">
        <f t="shared" si="35"/>
        <v>0</v>
      </c>
      <c r="F43" s="15">
        <f t="shared" si="35"/>
        <v>0</v>
      </c>
      <c r="G43" s="15">
        <f t="shared" si="35"/>
        <v>0</v>
      </c>
      <c r="H43" s="15">
        <f t="shared" si="35"/>
        <v>0</v>
      </c>
      <c r="I43" s="15">
        <f t="shared" si="35"/>
        <v>0</v>
      </c>
      <c r="J43" s="15">
        <f t="shared" si="35"/>
        <v>0</v>
      </c>
      <c r="K43" s="15">
        <f t="shared" si="35"/>
        <v>0</v>
      </c>
      <c r="L43" s="15">
        <f t="shared" si="35"/>
        <v>0</v>
      </c>
      <c r="M43" s="15">
        <f t="shared" si="35"/>
        <v>0</v>
      </c>
      <c r="N43" s="15">
        <f t="shared" si="35"/>
        <v>0</v>
      </c>
      <c r="O43" s="15">
        <f t="shared" si="35"/>
        <v>0</v>
      </c>
      <c r="P43" s="15">
        <f t="shared" si="35"/>
        <v>0</v>
      </c>
      <c r="Q43" s="15">
        <f t="shared" si="35"/>
        <v>0</v>
      </c>
      <c r="R43" s="15">
        <f t="shared" si="35"/>
        <v>0</v>
      </c>
      <c r="S43" s="15">
        <f t="shared" si="35"/>
        <v>0</v>
      </c>
      <c r="T43" s="15">
        <f t="shared" si="35"/>
        <v>0</v>
      </c>
      <c r="U43" s="15">
        <f t="shared" si="35"/>
        <v>0</v>
      </c>
      <c r="V43" s="15">
        <f t="shared" si="35"/>
        <v>0</v>
      </c>
      <c r="W43" s="15">
        <f t="shared" si="35"/>
        <v>0</v>
      </c>
      <c r="X43" s="15">
        <f t="shared" si="35"/>
        <v>0</v>
      </c>
      <c r="Y43" s="15">
        <f t="shared" si="35"/>
        <v>0</v>
      </c>
      <c r="Z43" s="15">
        <f t="shared" si="35"/>
        <v>0</v>
      </c>
      <c r="AA43" s="15">
        <f t="shared" si="35"/>
        <v>0</v>
      </c>
      <c r="AB43" s="15">
        <f t="shared" si="35"/>
        <v>0</v>
      </c>
      <c r="AC43" s="15">
        <f t="shared" si="35"/>
        <v>0</v>
      </c>
      <c r="AD43" s="15">
        <f t="shared" si="35"/>
        <v>0</v>
      </c>
      <c r="AE43" s="15">
        <f t="shared" si="35"/>
        <v>0</v>
      </c>
      <c r="AF43" s="15">
        <f t="shared" si="35"/>
        <v>0</v>
      </c>
      <c r="AG43" s="15">
        <f t="shared" si="35"/>
        <v>0</v>
      </c>
      <c r="AH43" s="15">
        <f t="shared" si="35"/>
        <v>0</v>
      </c>
      <c r="AI43" s="15">
        <f t="shared" si="35"/>
        <v>0</v>
      </c>
      <c r="AJ43" s="15">
        <f aca="true" t="shared" si="36" ref="AJ43:BO43">IF(AJ$4&gt;EndDate,0,IF(ISBLANK(AJ44),AI43,AJ44))</f>
        <v>0</v>
      </c>
      <c r="AK43" s="15">
        <f t="shared" si="36"/>
        <v>0</v>
      </c>
      <c r="AL43" s="15">
        <f t="shared" si="36"/>
        <v>0</v>
      </c>
      <c r="AM43" s="15">
        <f t="shared" si="36"/>
        <v>0</v>
      </c>
      <c r="AN43" s="15">
        <f t="shared" si="36"/>
        <v>0</v>
      </c>
      <c r="AO43" s="15">
        <f t="shared" si="36"/>
        <v>0</v>
      </c>
      <c r="AP43" s="15">
        <f t="shared" si="36"/>
        <v>0</v>
      </c>
      <c r="AQ43" s="15">
        <f t="shared" si="36"/>
        <v>0</v>
      </c>
      <c r="AR43" s="15">
        <f t="shared" si="36"/>
        <v>0</v>
      </c>
      <c r="AS43" s="15">
        <f t="shared" si="36"/>
        <v>0</v>
      </c>
      <c r="AT43" s="15">
        <f t="shared" si="36"/>
        <v>0</v>
      </c>
      <c r="AU43" s="15">
        <f t="shared" si="36"/>
        <v>0</v>
      </c>
      <c r="AV43" s="15">
        <f t="shared" si="36"/>
        <v>0</v>
      </c>
      <c r="AW43" s="15">
        <f t="shared" si="36"/>
        <v>0</v>
      </c>
      <c r="AX43" s="15">
        <f t="shared" si="36"/>
        <v>0</v>
      </c>
      <c r="AY43" s="15">
        <f t="shared" si="36"/>
        <v>0</v>
      </c>
      <c r="AZ43" s="15">
        <f t="shared" si="36"/>
        <v>0</v>
      </c>
      <c r="BA43" s="15">
        <f t="shared" si="36"/>
        <v>0</v>
      </c>
      <c r="BB43" s="15">
        <f t="shared" si="36"/>
        <v>0</v>
      </c>
      <c r="BC43" s="15">
        <f t="shared" si="36"/>
        <v>0</v>
      </c>
      <c r="BD43" s="15">
        <f t="shared" si="36"/>
        <v>0</v>
      </c>
      <c r="BE43" s="15">
        <f t="shared" si="36"/>
        <v>0</v>
      </c>
      <c r="BF43" s="15">
        <f t="shared" si="36"/>
        <v>0</v>
      </c>
      <c r="BG43" s="15">
        <f t="shared" si="36"/>
        <v>0</v>
      </c>
      <c r="BH43" s="15">
        <f t="shared" si="36"/>
        <v>0</v>
      </c>
      <c r="BI43" s="15">
        <f t="shared" si="36"/>
        <v>0</v>
      </c>
      <c r="BJ43" s="15">
        <f t="shared" si="36"/>
        <v>0</v>
      </c>
      <c r="BK43" s="15">
        <f t="shared" si="36"/>
        <v>0</v>
      </c>
      <c r="BL43" s="15">
        <f t="shared" si="36"/>
        <v>0</v>
      </c>
      <c r="BM43" s="15">
        <f t="shared" si="36"/>
        <v>0</v>
      </c>
      <c r="BN43" s="15">
        <f t="shared" si="36"/>
        <v>0</v>
      </c>
      <c r="BO43" s="16">
        <f t="shared" si="36"/>
        <v>0</v>
      </c>
    </row>
    <row r="44" spans="1:67" ht="17.25" customHeight="1">
      <c r="A44" s="178" t="s">
        <v>14</v>
      </c>
      <c r="B44" s="176" t="s">
        <v>15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7"/>
    </row>
    <row r="45" spans="1:67" ht="13.5" thickBot="1">
      <c r="A45" s="151"/>
      <c r="B45" s="38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9"/>
    </row>
  </sheetData>
  <sheetProtection/>
  <mergeCells count="84">
    <mergeCell ref="BG10:BJ10"/>
    <mergeCell ref="BK10:BO10"/>
    <mergeCell ref="BK8:BO8"/>
    <mergeCell ref="BG9:BJ9"/>
    <mergeCell ref="AQ10:AT10"/>
    <mergeCell ref="AU10:AX10"/>
    <mergeCell ref="BC9:BF9"/>
    <mergeCell ref="BG8:BJ8"/>
    <mergeCell ref="AI10:AL10"/>
    <mergeCell ref="AM10:AP10"/>
    <mergeCell ref="AE10:AH10"/>
    <mergeCell ref="BC10:BF10"/>
    <mergeCell ref="AY10:BB10"/>
    <mergeCell ref="C9:F9"/>
    <mergeCell ref="G9:J9"/>
    <mergeCell ref="K9:N9"/>
    <mergeCell ref="O9:R9"/>
    <mergeCell ref="S9:V9"/>
    <mergeCell ref="AI9:AL9"/>
    <mergeCell ref="O8:R8"/>
    <mergeCell ref="BK9:BO9"/>
    <mergeCell ref="W9:Z9"/>
    <mergeCell ref="AM9:AP9"/>
    <mergeCell ref="AQ9:AT9"/>
    <mergeCell ref="AU9:AX9"/>
    <mergeCell ref="AY9:BB9"/>
    <mergeCell ref="AA9:AD9"/>
    <mergeCell ref="AE9:AH9"/>
    <mergeCell ref="AM8:AP8"/>
    <mergeCell ref="AQ8:AT8"/>
    <mergeCell ref="BC7:BF7"/>
    <mergeCell ref="AQ7:AT7"/>
    <mergeCell ref="AU7:AX7"/>
    <mergeCell ref="BC8:BF8"/>
    <mergeCell ref="AY8:BB8"/>
    <mergeCell ref="AU8:AX8"/>
    <mergeCell ref="BG6:BJ6"/>
    <mergeCell ref="BK6:BO6"/>
    <mergeCell ref="AQ6:AT6"/>
    <mergeCell ref="AM7:AP7"/>
    <mergeCell ref="BK7:BO7"/>
    <mergeCell ref="AY7:BB7"/>
    <mergeCell ref="BG7:BJ7"/>
    <mergeCell ref="BC6:BF6"/>
    <mergeCell ref="AU6:AX6"/>
    <mergeCell ref="AY6:BB6"/>
    <mergeCell ref="A35:A42"/>
    <mergeCell ref="C7:F7"/>
    <mergeCell ref="AA8:AD8"/>
    <mergeCell ref="AA7:AD7"/>
    <mergeCell ref="A11:A18"/>
    <mergeCell ref="S8:V8"/>
    <mergeCell ref="W8:Z8"/>
    <mergeCell ref="G7:J7"/>
    <mergeCell ref="G8:J8"/>
    <mergeCell ref="K8:N8"/>
    <mergeCell ref="A27:A34"/>
    <mergeCell ref="AA10:AD10"/>
    <mergeCell ref="G10:J10"/>
    <mergeCell ref="W10:Z10"/>
    <mergeCell ref="C10:F10"/>
    <mergeCell ref="K10:N10"/>
    <mergeCell ref="O10:R10"/>
    <mergeCell ref="S10:V10"/>
    <mergeCell ref="K7:N7"/>
    <mergeCell ref="AE8:AH8"/>
    <mergeCell ref="AI8:AL8"/>
    <mergeCell ref="AE7:AH7"/>
    <mergeCell ref="AI7:AL7"/>
    <mergeCell ref="A19:A26"/>
    <mergeCell ref="O7:R7"/>
    <mergeCell ref="S7:V7"/>
    <mergeCell ref="W7:Z7"/>
    <mergeCell ref="C8:F8"/>
    <mergeCell ref="C6:F6"/>
    <mergeCell ref="G6:J6"/>
    <mergeCell ref="K6:N6"/>
    <mergeCell ref="O6:R6"/>
    <mergeCell ref="AI6:AL6"/>
    <mergeCell ref="AM6:AP6"/>
    <mergeCell ref="W6:Z6"/>
    <mergeCell ref="AA6:AD6"/>
    <mergeCell ref="AE6:AH6"/>
    <mergeCell ref="S6:V6"/>
  </mergeCells>
  <conditionalFormatting sqref="C12:BO12 C14:BO14 C16:BO16 C18:BO18 C20:BO20 C22:BO22 C24:BO24 C26:BO26 C28:BO28 C30:BO30 C32:BO32 C34:BO34 C36:BO36 C38:BO38 C40:BO40 C42:BO42 C44:BO44">
    <cfRule type="expression" priority="103" dxfId="147" stopIfTrue="1">
      <formula>C11=3</formula>
    </cfRule>
    <cfRule type="expression" priority="104" dxfId="148" stopIfTrue="1">
      <formula>C11=2</formula>
    </cfRule>
    <cfRule type="expression" priority="105" dxfId="149" stopIfTrue="1">
      <formula>C11=1</formula>
    </cfRule>
  </conditionalFormatting>
  <dataValidations count="3">
    <dataValidation type="date" operator="greaterThanOrEqual" allowBlank="1" showInputMessage="1" showErrorMessage="1" promptTitle="ENTER A DATE" prompt="Enter a date in dd/mm/yy format" errorTitle="DATE ERROR" error="You must enter a date" sqref="B2">
      <formula1>40179</formula1>
    </dataValidation>
    <dataValidation type="date" operator="greaterThan" allowBlank="1" showInputMessage="1" showErrorMessage="1" promptTitle="ENTER A DATE" prompt="Enter a date in dd/mm/yy format" errorTitle="DATE ERROR" error="You must enter a valid date greater than 1 Jan 2010" sqref="B3">
      <formula1>40179</formula1>
    </dataValidation>
    <dataValidation type="list" allowBlank="1" showInputMessage="1" showErrorMessage="1" sqref="C6:BO6">
      <formula1>Preps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Z41" sqref="Z41"/>
    </sheetView>
  </sheetViews>
  <sheetFormatPr defaultColWidth="9.33203125" defaultRowHeight="11.25"/>
  <sheetData/>
  <sheetProtection/>
  <printOptions/>
  <pageMargins left="0.52" right="0.3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D22" sqref="D22"/>
    </sheetView>
  </sheetViews>
  <sheetFormatPr defaultColWidth="10.66015625" defaultRowHeight="11.25"/>
  <cols>
    <col min="1" max="1" width="3.66015625" style="187" customWidth="1"/>
    <col min="2" max="2" width="37.16015625" style="187" customWidth="1"/>
    <col min="3" max="3" width="43.5" style="187" customWidth="1"/>
    <col min="4" max="4" width="6.66015625" style="187" customWidth="1"/>
    <col min="5" max="5" width="8.83203125" style="187" customWidth="1"/>
    <col min="6" max="16384" width="10.66015625" style="187" customWidth="1"/>
  </cols>
  <sheetData>
    <row r="1" ht="46.5" customHeight="1">
      <c r="B1" s="197" t="s">
        <v>145</v>
      </c>
    </row>
    <row r="2" spans="1:10" ht="20.25" customHeight="1">
      <c r="A2" s="198"/>
      <c r="B2" s="200" t="s">
        <v>139</v>
      </c>
      <c r="C2" s="200"/>
      <c r="D2" s="200"/>
      <c r="E2" s="200"/>
      <c r="F2" s="200"/>
      <c r="G2" s="201"/>
      <c r="H2" s="188"/>
      <c r="I2" s="186"/>
      <c r="J2" s="186"/>
    </row>
    <row r="3" spans="1:10" ht="39" customHeight="1">
      <c r="A3" s="199"/>
      <c r="B3" s="228"/>
      <c r="C3" s="228"/>
      <c r="D3" s="228"/>
      <c r="E3" s="228"/>
      <c r="F3" s="228"/>
      <c r="G3" s="229"/>
      <c r="H3" s="188"/>
      <c r="I3" s="186"/>
      <c r="J3" s="186"/>
    </row>
    <row r="4" spans="1:10" ht="20.25" customHeight="1">
      <c r="A4" s="198"/>
      <c r="B4" s="198" t="s">
        <v>140</v>
      </c>
      <c r="C4" s="198"/>
      <c r="D4" s="198" t="s">
        <v>141</v>
      </c>
      <c r="E4" s="198" t="s">
        <v>142</v>
      </c>
      <c r="F4" s="198" t="s">
        <v>143</v>
      </c>
      <c r="G4" s="202" t="s">
        <v>146</v>
      </c>
      <c r="H4" s="188"/>
      <c r="I4" s="186"/>
      <c r="J4" s="186"/>
    </row>
    <row r="5" spans="1:10" ht="29.25" customHeight="1">
      <c r="A5" s="203">
        <v>1</v>
      </c>
      <c r="B5" s="194"/>
      <c r="C5" s="195"/>
      <c r="D5" s="195"/>
      <c r="E5" s="195"/>
      <c r="F5" s="196"/>
      <c r="G5" s="195"/>
      <c r="H5" s="188"/>
      <c r="I5" s="186"/>
      <c r="J5" s="186"/>
    </row>
    <row r="6" spans="1:10" ht="26.25" customHeight="1">
      <c r="A6" s="203"/>
      <c r="B6" s="194"/>
      <c r="C6" s="195"/>
      <c r="D6" s="195"/>
      <c r="E6" s="195"/>
      <c r="F6" s="195"/>
      <c r="G6" s="195"/>
      <c r="H6" s="188"/>
      <c r="I6" s="186"/>
      <c r="J6" s="186"/>
    </row>
    <row r="7" spans="1:10" ht="27" customHeight="1">
      <c r="A7" s="203">
        <v>3</v>
      </c>
      <c r="B7" s="194"/>
      <c r="C7" s="195"/>
      <c r="D7" s="195"/>
      <c r="E7" s="195"/>
      <c r="F7" s="195"/>
      <c r="G7" s="195"/>
      <c r="H7" s="188"/>
      <c r="I7" s="186"/>
      <c r="J7" s="186"/>
    </row>
    <row r="8" spans="1:10" ht="22.5" customHeight="1">
      <c r="A8" s="203">
        <v>4</v>
      </c>
      <c r="B8" s="194"/>
      <c r="C8" s="195"/>
      <c r="D8" s="195"/>
      <c r="E8" s="195"/>
      <c r="F8" s="195"/>
      <c r="G8" s="195"/>
      <c r="H8" s="188"/>
      <c r="I8" s="186"/>
      <c r="J8" s="186"/>
    </row>
    <row r="9" spans="1:10" ht="26.25" customHeight="1">
      <c r="A9" s="203">
        <v>5</v>
      </c>
      <c r="B9" s="194"/>
      <c r="C9" s="195"/>
      <c r="D9" s="195"/>
      <c r="E9" s="195"/>
      <c r="F9" s="195"/>
      <c r="G9" s="195"/>
      <c r="H9" s="188"/>
      <c r="I9" s="186"/>
      <c r="J9" s="186"/>
    </row>
    <row r="10" spans="1:10" ht="12.75">
      <c r="A10" s="203">
        <v>6</v>
      </c>
      <c r="B10" s="194"/>
      <c r="C10" s="195"/>
      <c r="D10" s="195"/>
      <c r="E10" s="195"/>
      <c r="F10" s="195"/>
      <c r="G10" s="195"/>
      <c r="H10" s="188"/>
      <c r="I10" s="186"/>
      <c r="J10" s="186"/>
    </row>
    <row r="11" spans="1:10" ht="12.75">
      <c r="A11" s="203">
        <v>7</v>
      </c>
      <c r="B11" s="194"/>
      <c r="C11" s="195"/>
      <c r="D11" s="195"/>
      <c r="E11" s="195"/>
      <c r="F11" s="195"/>
      <c r="G11" s="195"/>
      <c r="H11" s="188"/>
      <c r="I11" s="186"/>
      <c r="J11" s="186"/>
    </row>
    <row r="12" spans="2:10" ht="12.75">
      <c r="B12" s="191" t="s">
        <v>144</v>
      </c>
      <c r="C12" s="192"/>
      <c r="D12" s="192"/>
      <c r="E12" s="192"/>
      <c r="F12" s="193"/>
      <c r="G12" s="194">
        <f>SUM(G5:G11)</f>
        <v>0</v>
      </c>
      <c r="H12" s="188"/>
      <c r="I12" s="186"/>
      <c r="J12" s="186"/>
    </row>
    <row r="13" spans="2:10" ht="23.25" customHeight="1">
      <c r="B13" s="189"/>
      <c r="C13" s="188"/>
      <c r="D13" s="188"/>
      <c r="E13" s="188"/>
      <c r="F13" s="188"/>
      <c r="G13" s="189"/>
      <c r="H13" s="188"/>
      <c r="I13" s="186"/>
      <c r="J13" s="186"/>
    </row>
    <row r="14" spans="1:10" ht="20.25" customHeight="1">
      <c r="A14" s="198"/>
      <c r="B14" s="200" t="s">
        <v>125</v>
      </c>
      <c r="C14" s="200"/>
      <c r="D14" s="200"/>
      <c r="E14" s="200"/>
      <c r="F14" s="200"/>
      <c r="G14" s="201"/>
      <c r="H14" s="188"/>
      <c r="I14" s="186"/>
      <c r="J14" s="186"/>
    </row>
    <row r="15" spans="1:10" ht="64.5" customHeight="1">
      <c r="A15" s="199"/>
      <c r="B15" s="228"/>
      <c r="C15" s="228"/>
      <c r="D15" s="228"/>
      <c r="E15" s="228"/>
      <c r="F15" s="228"/>
      <c r="G15" s="229"/>
      <c r="H15" s="188"/>
      <c r="I15" s="186"/>
      <c r="J15" s="186"/>
    </row>
    <row r="16" spans="2:10" ht="12.75">
      <c r="B16" s="188"/>
      <c r="C16" s="188"/>
      <c r="D16" s="188"/>
      <c r="E16" s="188"/>
      <c r="F16" s="188"/>
      <c r="G16" s="188"/>
      <c r="H16" s="188"/>
      <c r="I16" s="186"/>
      <c r="J16" s="186"/>
    </row>
    <row r="17" spans="2:10" ht="12.75">
      <c r="B17" s="188"/>
      <c r="C17" s="188"/>
      <c r="D17" s="188"/>
      <c r="E17" s="188"/>
      <c r="F17" s="188"/>
      <c r="G17" s="188"/>
      <c r="H17" s="188"/>
      <c r="I17" s="186"/>
      <c r="J17" s="186"/>
    </row>
    <row r="18" spans="2:10" ht="12.75">
      <c r="B18" s="188"/>
      <c r="C18" s="188"/>
      <c r="D18" s="188"/>
      <c r="E18" s="188"/>
      <c r="F18" s="188"/>
      <c r="G18" s="188"/>
      <c r="H18" s="188"/>
      <c r="I18" s="186"/>
      <c r="J18" s="186"/>
    </row>
    <row r="19" spans="2:10" ht="12.75">
      <c r="B19" s="188"/>
      <c r="C19" s="188"/>
      <c r="D19" s="188"/>
      <c r="E19" s="188"/>
      <c r="F19" s="188"/>
      <c r="G19" s="188"/>
      <c r="H19" s="188"/>
      <c r="I19" s="186"/>
      <c r="J19" s="186"/>
    </row>
    <row r="20" spans="2:10" ht="12.75">
      <c r="B20" s="188"/>
      <c r="C20" s="188"/>
      <c r="D20" s="188"/>
      <c r="E20" s="188"/>
      <c r="F20" s="188"/>
      <c r="G20" s="188"/>
      <c r="H20" s="188"/>
      <c r="I20" s="186"/>
      <c r="J20" s="186"/>
    </row>
    <row r="21" spans="2:10" ht="12.75">
      <c r="B21" s="188"/>
      <c r="C21" s="188"/>
      <c r="D21" s="188"/>
      <c r="E21" s="188"/>
      <c r="F21" s="188"/>
      <c r="G21" s="188"/>
      <c r="H21" s="188"/>
      <c r="I21" s="186"/>
      <c r="J21" s="186"/>
    </row>
    <row r="22" spans="2:10" ht="12.75">
      <c r="B22" s="188"/>
      <c r="C22" s="188"/>
      <c r="D22" s="188"/>
      <c r="E22" s="188"/>
      <c r="F22" s="188"/>
      <c r="G22" s="188"/>
      <c r="H22" s="188"/>
      <c r="I22" s="186"/>
      <c r="J22" s="186"/>
    </row>
    <row r="23" spans="2:10" ht="12.75">
      <c r="B23" s="188"/>
      <c r="C23" s="188"/>
      <c r="D23" s="188"/>
      <c r="E23" s="188"/>
      <c r="F23" s="188"/>
      <c r="G23" s="188"/>
      <c r="H23" s="188"/>
      <c r="I23" s="186"/>
      <c r="J23" s="186"/>
    </row>
    <row r="24" spans="2:8" ht="12.75">
      <c r="B24" s="190"/>
      <c r="C24" s="190"/>
      <c r="D24" s="190"/>
      <c r="E24" s="190"/>
      <c r="F24" s="190"/>
      <c r="G24" s="190"/>
      <c r="H24" s="190"/>
    </row>
    <row r="25" spans="2:8" ht="12.75">
      <c r="B25" s="190"/>
      <c r="C25" s="190"/>
      <c r="D25" s="190"/>
      <c r="E25" s="190"/>
      <c r="F25" s="190"/>
      <c r="G25" s="190"/>
      <c r="H25" s="190"/>
    </row>
    <row r="26" spans="2:8" ht="12.75">
      <c r="B26" s="190"/>
      <c r="C26" s="190"/>
      <c r="D26" s="190"/>
      <c r="E26" s="190"/>
      <c r="F26" s="190"/>
      <c r="G26" s="190"/>
      <c r="H26" s="190"/>
    </row>
    <row r="27" spans="2:8" ht="12.75">
      <c r="B27" s="190"/>
      <c r="C27" s="190"/>
      <c r="D27" s="190"/>
      <c r="E27" s="190"/>
      <c r="F27" s="190"/>
      <c r="G27" s="190"/>
      <c r="H27" s="190"/>
    </row>
    <row r="28" spans="2:8" ht="12.75">
      <c r="B28" s="190"/>
      <c r="C28" s="190"/>
      <c r="D28" s="190"/>
      <c r="E28" s="190"/>
      <c r="F28" s="190"/>
      <c r="G28" s="190"/>
      <c r="H28" s="190"/>
    </row>
    <row r="29" spans="2:8" ht="12.75">
      <c r="B29" s="190"/>
      <c r="C29" s="190"/>
      <c r="D29" s="190"/>
      <c r="E29" s="190"/>
      <c r="F29" s="190"/>
      <c r="G29" s="190"/>
      <c r="H29" s="190"/>
    </row>
    <row r="30" spans="2:8" ht="12.75">
      <c r="B30" s="190"/>
      <c r="C30" s="190"/>
      <c r="D30" s="190"/>
      <c r="E30" s="190"/>
      <c r="F30" s="190"/>
      <c r="G30" s="190"/>
      <c r="H30" s="190"/>
    </row>
  </sheetData>
  <sheetProtection/>
  <mergeCells count="2">
    <mergeCell ref="B3:G3"/>
    <mergeCell ref="B15:G15"/>
  </mergeCells>
  <conditionalFormatting sqref="A2:G2 A4:G4 A14:G14">
    <cfRule type="expression" priority="1" dxfId="150" stopIfTrue="1">
      <formula>ColoursOn=1</formula>
    </cfRule>
  </conditionalFormatting>
  <printOptions/>
  <pageMargins left="0.3" right="0.17" top="0.72" bottom="1" header="0.26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8"/>
  <sheetViews>
    <sheetView workbookViewId="0" topLeftCell="A1">
      <selection activeCell="A3" sqref="A3"/>
    </sheetView>
  </sheetViews>
  <sheetFormatPr defaultColWidth="9.33203125" defaultRowHeight="11.25"/>
  <cols>
    <col min="2" max="2" width="13.5" style="0" customWidth="1"/>
    <col min="3" max="3" width="12.66015625" style="0" customWidth="1"/>
    <col min="4" max="4" width="36" style="0" customWidth="1"/>
    <col min="5" max="5" width="44.16015625" style="0" customWidth="1"/>
    <col min="6" max="8" width="16.33203125" style="0" customWidth="1"/>
    <col min="9" max="9" width="14.33203125" style="0" customWidth="1"/>
    <col min="10" max="10" width="15.83203125" style="0" customWidth="1"/>
    <col min="11" max="11" width="13.5" style="0" customWidth="1"/>
  </cols>
  <sheetData>
    <row r="1" spans="1:12" ht="18" customHeight="1">
      <c r="A1" s="231" t="s">
        <v>125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ht="31.5" customHeight="1">
      <c r="A2" s="185" t="s">
        <v>135</v>
      </c>
      <c r="B2" s="185" t="s">
        <v>126</v>
      </c>
      <c r="C2" s="185" t="s">
        <v>127</v>
      </c>
      <c r="D2" s="185" t="s">
        <v>131</v>
      </c>
      <c r="E2" s="184" t="s">
        <v>132</v>
      </c>
      <c r="F2" s="230" t="s">
        <v>133</v>
      </c>
      <c r="G2" s="230"/>
      <c r="H2" s="230"/>
      <c r="I2" s="185" t="s">
        <v>128</v>
      </c>
      <c r="J2" s="184" t="s">
        <v>134</v>
      </c>
      <c r="K2" s="185" t="s">
        <v>130</v>
      </c>
      <c r="L2" s="185" t="s">
        <v>129</v>
      </c>
    </row>
    <row r="3" spans="1:12" ht="11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1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1.2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1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11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1:12" ht="11.25">
      <c r="A8" s="184"/>
      <c r="B8" s="184"/>
      <c r="C8" s="185"/>
      <c r="D8" s="184"/>
      <c r="E8" s="184"/>
      <c r="F8" s="184"/>
      <c r="G8" s="184"/>
      <c r="H8" s="184"/>
      <c r="I8" s="184"/>
      <c r="J8" s="184"/>
      <c r="K8" s="184"/>
      <c r="L8" s="184"/>
    </row>
    <row r="9" spans="1:12" ht="11.2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1:12" ht="11.2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2" ht="11.2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1:12" ht="11.25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2" ht="11.2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2" ht="11.25">
      <c r="A14" s="184"/>
      <c r="B14" s="184"/>
      <c r="C14" s="185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1:12" ht="11.2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</row>
    <row r="16" spans="1:12" ht="11.2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ht="11.2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1:12" ht="11.2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ht="11.2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</row>
    <row r="20" spans="1:12" ht="11.2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</row>
    <row r="21" spans="1:12" ht="11.2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</row>
    <row r="22" spans="1:12" ht="11.2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ht="11.2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ht="11.2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ht="11.2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</row>
    <row r="26" spans="1:12" ht="11.2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</row>
    <row r="27" spans="1:12" ht="11.2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1.2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2" ht="11.2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1:12" ht="11.2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</row>
    <row r="31" spans="1:12" ht="11.2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</row>
    <row r="32" spans="1:12" ht="11.2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  <row r="33" spans="1:12" ht="11.2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</row>
    <row r="34" spans="1:12" ht="11.2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</row>
    <row r="35" spans="1:12" ht="11.2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</row>
    <row r="36" spans="1:12" ht="11.2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</row>
    <row r="37" spans="1:12" ht="11.2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</row>
    <row r="38" spans="1:12" ht="11.2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</row>
    <row r="39" spans="1:12" ht="11.2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</row>
    <row r="40" spans="1:12" ht="11.2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</row>
    <row r="41" spans="1:12" ht="11.2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</row>
    <row r="42" spans="1:12" ht="11.2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</row>
    <row r="43" spans="1:12" ht="11.2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1:12" ht="11.2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</row>
    <row r="45" spans="1:12" ht="11.2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</row>
    <row r="46" spans="1:12" ht="11.2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</row>
    <row r="47" spans="1:12" ht="11.2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</row>
    <row r="48" spans="1:12" ht="11.2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</row>
    <row r="49" spans="1:12" ht="11.2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</row>
    <row r="50" spans="1:12" ht="11.2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</row>
    <row r="51" spans="1:12" ht="11.2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</row>
    <row r="52" spans="1:12" ht="11.2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</row>
    <row r="53" spans="1:12" ht="11.2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</row>
    <row r="54" spans="1:12" ht="11.2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</row>
    <row r="55" spans="1:12" ht="11.2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</row>
    <row r="56" spans="1:12" ht="11.2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</row>
    <row r="57" spans="1:12" ht="11.2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</row>
    <row r="58" spans="1:12" ht="11.2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</row>
    <row r="59" spans="1:12" ht="11.2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</row>
    <row r="60" spans="1:12" ht="11.2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</row>
    <row r="61" spans="1:12" ht="11.2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</row>
    <row r="62" spans="1:12" ht="11.2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</row>
    <row r="63" spans="1:12" ht="11.2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</row>
    <row r="64" spans="1:12" ht="11.2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</row>
    <row r="65" spans="1:12" ht="11.2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</row>
    <row r="66" spans="1:12" ht="11.2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</row>
    <row r="67" spans="1:12" ht="11.2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</row>
    <row r="68" spans="1:12" ht="11.2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</row>
    <row r="69" spans="1:12" ht="11.2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</row>
    <row r="70" spans="1:12" ht="11.2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</row>
    <row r="71" spans="1:12" ht="11.2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</row>
    <row r="72" spans="1:12" ht="11.2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</row>
    <row r="73" spans="1:12" ht="11.2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</row>
    <row r="74" spans="1:12" ht="11.2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</row>
    <row r="75" spans="1:12" ht="11.2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</row>
    <row r="76" spans="1:12" ht="11.2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</row>
    <row r="77" spans="1:12" ht="11.2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</row>
    <row r="78" spans="1:12" ht="11.2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</row>
    <row r="79" spans="1:12" ht="11.2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</row>
    <row r="80" spans="1:12" ht="11.2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</row>
    <row r="81" spans="1:12" ht="11.2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</row>
    <row r="82" spans="1:12" ht="11.2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</row>
    <row r="83" spans="1:12" ht="11.2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</row>
    <row r="84" spans="1:12" ht="11.2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</row>
    <row r="85" spans="1:12" ht="11.2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</row>
    <row r="86" spans="1:12" ht="11.2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</row>
    <row r="87" spans="1:12" ht="11.2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</row>
    <row r="88" spans="1:12" ht="11.2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</row>
    <row r="89" spans="1:12" ht="11.2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</row>
    <row r="90" spans="1:12" ht="11.2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</row>
    <row r="91" spans="1:12" ht="11.2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</row>
    <row r="92" spans="1:12" ht="11.2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</row>
    <row r="93" spans="1:12" ht="11.2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</row>
    <row r="94" spans="1:12" ht="11.2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</row>
    <row r="95" spans="1:12" ht="11.2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</row>
    <row r="96" spans="1:12" ht="11.2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</row>
    <row r="97" spans="1:12" ht="11.2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</row>
    <row r="98" spans="1:12" ht="11.2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</row>
    <row r="99" spans="1:12" ht="11.2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</row>
    <row r="100" spans="1:12" ht="11.2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</row>
    <row r="101" spans="1:12" ht="11.2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</row>
    <row r="102" spans="1:12" ht="11.2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</row>
    <row r="103" spans="1:12" ht="11.2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</row>
    <row r="104" spans="1:12" ht="11.2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</row>
    <row r="105" spans="1:12" ht="11.2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</row>
    <row r="106" spans="1:12" ht="11.2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</row>
    <row r="107" spans="1:12" ht="11.2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</row>
    <row r="108" spans="1:12" ht="11.2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</row>
    <row r="109" spans="1:12" ht="11.2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</row>
    <row r="110" spans="1:12" ht="11.2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</row>
    <row r="111" spans="1:12" ht="11.2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</row>
    <row r="112" spans="1:12" ht="11.2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</row>
    <row r="113" spans="1:12" ht="11.2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</row>
    <row r="114" spans="1:12" ht="11.2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</row>
    <row r="115" spans="1:12" ht="11.2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</row>
    <row r="116" spans="1:12" ht="11.2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</row>
    <row r="117" spans="1:12" ht="11.2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</row>
    <row r="118" spans="1:12" ht="11.2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</row>
    <row r="119" spans="1:12" ht="11.2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</row>
    <row r="120" spans="1:12" ht="11.2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</row>
    <row r="121" spans="1:12" ht="11.2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</row>
    <row r="122" spans="1:12" ht="11.2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</row>
    <row r="123" spans="1:12" ht="11.2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</row>
    <row r="124" spans="1:12" ht="11.25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</row>
    <row r="125" spans="1:12" ht="11.25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</row>
    <row r="126" spans="1:12" ht="11.25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</row>
    <row r="127" spans="1:12" ht="11.25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</row>
    <row r="128" spans="1:12" ht="11.25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</row>
    <row r="129" spans="1:12" ht="11.25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</row>
    <row r="130" spans="1:12" ht="11.25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</row>
    <row r="131" spans="1:12" ht="11.25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</row>
    <row r="132" spans="1:12" ht="11.25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</row>
    <row r="133" spans="1:12" ht="11.25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</row>
    <row r="134" spans="1:12" ht="11.25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</row>
    <row r="135" spans="1:12" ht="11.25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</row>
    <row r="136" spans="1:12" ht="11.25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</row>
    <row r="137" spans="1:12" ht="11.25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</row>
    <row r="138" spans="1:12" ht="11.25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</row>
    <row r="139" spans="1:12" ht="11.25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</row>
    <row r="140" spans="1:12" ht="11.25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</row>
    <row r="141" spans="1:12" ht="11.25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</row>
    <row r="142" spans="1:12" ht="11.25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</row>
    <row r="143" spans="1:12" ht="11.25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</row>
    <row r="144" spans="1:12" ht="11.25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</row>
    <row r="145" spans="1:12" ht="11.25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</row>
    <row r="146" spans="1:12" ht="11.25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</row>
    <row r="147" spans="1:12" ht="11.25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</row>
    <row r="148" spans="1:12" ht="11.25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</row>
    <row r="149" spans="1:12" ht="11.25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</row>
    <row r="150" spans="1:12" ht="11.25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</row>
    <row r="151" spans="1:12" ht="11.25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</row>
    <row r="152" spans="1:12" ht="11.25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</row>
    <row r="153" spans="1:12" ht="11.25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</row>
    <row r="154" spans="1:12" ht="11.25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</row>
    <row r="155" spans="1:12" ht="11.25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</row>
    <row r="156" spans="1:12" ht="11.25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</row>
    <row r="157" spans="1:12" ht="11.25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</row>
    <row r="158" spans="1:12" ht="11.25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</row>
    <row r="159" spans="1:12" ht="11.25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</row>
    <row r="160" spans="1:12" ht="11.25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</row>
    <row r="161" spans="1:12" ht="11.25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</row>
    <row r="162" spans="1:12" ht="11.25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</row>
    <row r="163" spans="1:12" ht="11.25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</row>
    <row r="164" spans="1:12" ht="11.25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</row>
    <row r="165" spans="1:12" ht="11.25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</row>
    <row r="166" spans="1:12" ht="11.25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</row>
    <row r="167" spans="1:12" ht="11.25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</row>
    <row r="168" spans="1:12" ht="11.25">
      <c r="A168" s="184"/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</row>
    <row r="169" spans="1:12" ht="11.25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</row>
    <row r="170" spans="1:12" ht="11.25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</row>
    <row r="171" spans="1:12" ht="11.25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</row>
    <row r="172" spans="1:12" ht="11.25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</row>
    <row r="173" spans="1:12" ht="11.25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</row>
    <row r="174" spans="1:12" ht="11.25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</row>
    <row r="175" spans="1:12" ht="11.25">
      <c r="A175" s="184"/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</row>
    <row r="176" spans="1:12" ht="11.25">
      <c r="A176" s="184"/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</row>
    <row r="177" spans="1:12" ht="11.25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</row>
    <row r="178" spans="1:12" ht="11.25">
      <c r="A178" s="184"/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</row>
    <row r="179" spans="1:12" ht="11.25">
      <c r="A179" s="184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</row>
    <row r="180" spans="1:12" ht="11.25">
      <c r="A180" s="184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</row>
    <row r="181" spans="1:12" ht="11.25">
      <c r="A181" s="184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</row>
    <row r="182" spans="1:12" ht="11.25">
      <c r="A182" s="184"/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</row>
    <row r="183" spans="1:12" ht="11.25">
      <c r="A183" s="184"/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</row>
    <row r="184" spans="1:12" ht="11.25">
      <c r="A184" s="184"/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</row>
    <row r="185" spans="1:12" ht="11.25">
      <c r="A185" s="184"/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</row>
    <row r="186" spans="1:12" ht="11.25">
      <c r="A186" s="184"/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</row>
    <row r="187" spans="1:12" ht="11.25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</row>
    <row r="188" spans="1:12" ht="11.25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</row>
    <row r="189" spans="1:12" ht="11.25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</row>
    <row r="190" spans="1:12" ht="11.25">
      <c r="A190" s="184"/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</row>
    <row r="191" spans="1:12" ht="11.25">
      <c r="A191" s="184"/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</row>
    <row r="192" spans="1:12" ht="11.25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</row>
    <row r="193" spans="1:12" ht="11.25">
      <c r="A193" s="184"/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</row>
    <row r="194" spans="1:12" ht="11.2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</row>
    <row r="195" spans="1:12" ht="11.25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</row>
    <row r="196" spans="1:12" ht="11.25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</row>
    <row r="197" spans="1:12" ht="11.25">
      <c r="A197" s="184"/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</row>
    <row r="198" spans="1:12" ht="11.25">
      <c r="A198" s="184"/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</row>
    <row r="199" spans="1:12" ht="11.25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</row>
    <row r="200" spans="1:12" ht="11.25">
      <c r="A200" s="184"/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</row>
    <row r="201" spans="1:12" ht="11.25">
      <c r="A201" s="184"/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</row>
    <row r="202" spans="1:12" ht="11.25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</row>
    <row r="203" spans="1:12" ht="11.25">
      <c r="A203" s="184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</row>
    <row r="204" spans="1:12" ht="11.25">
      <c r="A204" s="184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</row>
    <row r="205" spans="1:12" ht="11.25">
      <c r="A205" s="184"/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</row>
    <row r="206" spans="1:12" ht="11.25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</row>
    <row r="207" spans="1:12" ht="11.25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</row>
    <row r="208" spans="1:12" ht="11.25">
      <c r="A208" s="184"/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</row>
    <row r="209" spans="1:12" ht="11.25">
      <c r="A209" s="184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</row>
    <row r="210" spans="1:12" ht="11.25">
      <c r="A210" s="184"/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</row>
    <row r="211" spans="1:12" ht="11.25">
      <c r="A211" s="184"/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</row>
    <row r="212" spans="1:12" ht="11.25">
      <c r="A212" s="184"/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</row>
    <row r="213" spans="1:12" ht="11.25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</row>
    <row r="214" spans="1:12" ht="11.25">
      <c r="A214" s="184"/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</row>
    <row r="215" spans="1:12" ht="11.25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</row>
    <row r="216" spans="1:12" ht="11.25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</row>
    <row r="217" spans="1:12" ht="11.25">
      <c r="A217" s="184"/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</row>
    <row r="218" spans="1:12" ht="11.25">
      <c r="A218" s="184"/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</row>
    <row r="219" spans="1:12" ht="11.25">
      <c r="A219" s="184"/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</row>
    <row r="220" spans="1:12" ht="11.25">
      <c r="A220" s="184"/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</row>
    <row r="221" spans="1:12" ht="11.25">
      <c r="A221" s="184"/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</row>
    <row r="222" spans="1:12" ht="11.25">
      <c r="A222" s="184"/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</row>
    <row r="223" spans="1:12" ht="11.25">
      <c r="A223" s="184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</row>
    <row r="224" spans="1:12" ht="11.25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</row>
    <row r="225" spans="1:12" ht="11.25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</row>
    <row r="226" spans="1:12" ht="11.25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</row>
    <row r="227" spans="1:12" ht="11.25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</row>
    <row r="228" spans="1:12" ht="11.25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</row>
    <row r="229" spans="1:12" ht="11.25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</row>
    <row r="230" spans="1:12" ht="11.25">
      <c r="A230" s="184"/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</row>
    <row r="231" spans="1:12" ht="11.25">
      <c r="A231" s="184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</row>
    <row r="232" spans="1:12" ht="11.25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</row>
    <row r="233" spans="1:12" ht="11.25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</row>
    <row r="234" spans="1:12" ht="11.25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</row>
    <row r="235" spans="1:12" ht="11.25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</row>
    <row r="236" spans="1:12" ht="11.25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</row>
    <row r="237" spans="1:12" ht="11.25">
      <c r="A237" s="184"/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</row>
    <row r="238" spans="1:12" ht="11.25">
      <c r="A238" s="184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</row>
    <row r="239" spans="1:12" ht="11.25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</row>
    <row r="240" spans="1:12" ht="11.25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</row>
    <row r="241" spans="1:12" ht="11.25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</row>
    <row r="242" spans="1:12" ht="11.25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</row>
    <row r="243" spans="1:12" ht="11.25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</row>
    <row r="244" spans="1:12" ht="11.25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</row>
    <row r="245" spans="1:12" ht="11.25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</row>
    <row r="246" spans="1:12" ht="11.25">
      <c r="A246" s="184"/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</row>
    <row r="247" spans="1:12" ht="11.25">
      <c r="A247" s="184"/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</row>
    <row r="248" spans="1:12" ht="11.25">
      <c r="A248" s="184"/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</row>
    <row r="249" spans="1:12" ht="11.25">
      <c r="A249" s="184"/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</row>
    <row r="250" spans="1:12" ht="11.25">
      <c r="A250" s="184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</row>
    <row r="251" spans="1:12" ht="11.25">
      <c r="A251" s="184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</row>
    <row r="252" spans="1:12" ht="11.25">
      <c r="A252" s="184"/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</row>
    <row r="253" spans="1:12" ht="11.25">
      <c r="A253" s="184"/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</row>
    <row r="254" spans="1:12" ht="11.25">
      <c r="A254" s="184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</row>
    <row r="255" spans="1:12" ht="11.25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</row>
    <row r="256" spans="1:12" ht="11.25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</row>
    <row r="257" spans="1:12" ht="11.25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</row>
    <row r="258" spans="1:12" ht="11.25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</row>
    <row r="259" spans="1:12" ht="11.25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</row>
    <row r="260" spans="1:12" ht="11.25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</row>
    <row r="261" spans="1:12" ht="11.25">
      <c r="A261" s="184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</row>
    <row r="262" spans="1:12" ht="11.25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</row>
    <row r="263" spans="1:12" ht="11.25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</row>
    <row r="264" spans="1:12" ht="11.25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</row>
    <row r="265" spans="1:12" ht="11.25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</row>
    <row r="266" spans="1:12" ht="11.25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</row>
    <row r="267" spans="1:12" ht="11.25">
      <c r="A267" s="184"/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</row>
    <row r="268" spans="1:12" ht="11.25">
      <c r="A268" s="184"/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</row>
    <row r="269" spans="1:12" ht="11.25">
      <c r="A269" s="184"/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</row>
    <row r="270" spans="1:12" ht="11.25">
      <c r="A270" s="184"/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</row>
    <row r="271" spans="1:12" ht="11.25">
      <c r="A271" s="184"/>
      <c r="B271" s="184"/>
      <c r="C271" s="184"/>
      <c r="D271" s="184"/>
      <c r="E271" s="184"/>
      <c r="F271" s="184"/>
      <c r="G271" s="184"/>
      <c r="H271" s="184"/>
      <c r="I271" s="184"/>
      <c r="J271" s="184"/>
      <c r="K271" s="184"/>
      <c r="L271" s="184"/>
    </row>
    <row r="272" spans="1:12" ht="11.25">
      <c r="A272" s="184"/>
      <c r="B272" s="184"/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</row>
    <row r="273" spans="1:12" ht="11.25">
      <c r="A273" s="184"/>
      <c r="B273" s="184"/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</row>
    <row r="274" spans="1:12" ht="11.25">
      <c r="A274" s="184"/>
      <c r="B274" s="184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</row>
    <row r="275" spans="1:12" ht="11.25">
      <c r="A275" s="184"/>
      <c r="B275" s="184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</row>
    <row r="276" spans="1:12" ht="11.25">
      <c r="A276" s="184"/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</row>
    <row r="277" spans="1:12" ht="11.25">
      <c r="A277" s="184"/>
      <c r="B277" s="184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</row>
    <row r="278" spans="1:12" ht="11.25">
      <c r="A278" s="184"/>
      <c r="B278" s="184"/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</row>
    <row r="279" spans="1:12" ht="11.25">
      <c r="A279" s="184"/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</row>
    <row r="280" spans="1:12" ht="11.25">
      <c r="A280" s="184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</row>
    <row r="281" spans="1:12" ht="11.25">
      <c r="A281" s="184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</row>
    <row r="282" spans="1:12" ht="11.25">
      <c r="A282" s="184"/>
      <c r="B282" s="184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</row>
    <row r="283" spans="1:12" ht="11.25">
      <c r="A283" s="184"/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</row>
    <row r="284" spans="1:12" ht="11.25">
      <c r="A284" s="184"/>
      <c r="B284" s="184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</row>
    <row r="285" spans="1:12" ht="11.25">
      <c r="A285" s="184"/>
      <c r="B285" s="184"/>
      <c r="C285" s="184"/>
      <c r="D285" s="184"/>
      <c r="E285" s="184"/>
      <c r="F285" s="184"/>
      <c r="G285" s="184"/>
      <c r="H285" s="184"/>
      <c r="I285" s="184"/>
      <c r="J285" s="184"/>
      <c r="K285" s="184"/>
      <c r="L285" s="184"/>
    </row>
    <row r="286" spans="1:12" ht="11.25">
      <c r="A286" s="184"/>
      <c r="B286" s="184"/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</row>
    <row r="287" spans="1:12" ht="11.25">
      <c r="A287" s="184"/>
      <c r="B287" s="184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</row>
    <row r="288" spans="1:12" ht="11.25">
      <c r="A288" s="184"/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</row>
    <row r="289" spans="1:12" ht="11.25">
      <c r="A289" s="184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</row>
    <row r="290" spans="1:12" ht="11.25">
      <c r="A290" s="184"/>
      <c r="B290" s="184"/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</row>
    <row r="291" spans="1:12" ht="11.25">
      <c r="A291" s="184"/>
      <c r="B291" s="184"/>
      <c r="C291" s="184"/>
      <c r="D291" s="184"/>
      <c r="E291" s="184"/>
      <c r="F291" s="184"/>
      <c r="G291" s="184"/>
      <c r="H291" s="184"/>
      <c r="I291" s="184"/>
      <c r="J291" s="184"/>
      <c r="K291" s="184"/>
      <c r="L291" s="184"/>
    </row>
    <row r="292" spans="1:12" ht="11.25">
      <c r="A292" s="184"/>
      <c r="B292" s="184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</row>
    <row r="293" spans="1:12" ht="11.25">
      <c r="A293" s="184"/>
      <c r="B293" s="184"/>
      <c r="C293" s="184"/>
      <c r="D293" s="184"/>
      <c r="E293" s="184"/>
      <c r="F293" s="184"/>
      <c r="G293" s="184"/>
      <c r="H293" s="184"/>
      <c r="I293" s="184"/>
      <c r="J293" s="184"/>
      <c r="K293" s="184"/>
      <c r="L293" s="184"/>
    </row>
    <row r="294" spans="1:12" ht="11.25">
      <c r="A294" s="184"/>
      <c r="B294" s="184"/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</row>
    <row r="295" spans="1:12" ht="11.25">
      <c r="A295" s="184"/>
      <c r="B295" s="184"/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</row>
    <row r="296" spans="1:12" ht="11.25">
      <c r="A296" s="184"/>
      <c r="B296" s="184"/>
      <c r="C296" s="184"/>
      <c r="D296" s="184"/>
      <c r="E296" s="184"/>
      <c r="F296" s="184"/>
      <c r="G296" s="184"/>
      <c r="H296" s="184"/>
      <c r="I296" s="184"/>
      <c r="J296" s="184"/>
      <c r="K296" s="184"/>
      <c r="L296" s="184"/>
    </row>
    <row r="297" spans="1:12" ht="11.25">
      <c r="A297" s="184"/>
      <c r="B297" s="184"/>
      <c r="C297" s="184"/>
      <c r="D297" s="184"/>
      <c r="E297" s="184"/>
      <c r="F297" s="184"/>
      <c r="G297" s="184"/>
      <c r="H297" s="184"/>
      <c r="I297" s="184"/>
      <c r="J297" s="184"/>
      <c r="K297" s="184"/>
      <c r="L297" s="184"/>
    </row>
    <row r="298" spans="1:12" ht="11.25">
      <c r="A298" s="184"/>
      <c r="B298" s="184"/>
      <c r="C298" s="184"/>
      <c r="D298" s="184"/>
      <c r="E298" s="184"/>
      <c r="F298" s="184"/>
      <c r="G298" s="184"/>
      <c r="H298" s="184"/>
      <c r="I298" s="184"/>
      <c r="J298" s="184"/>
      <c r="K298" s="184"/>
      <c r="L298" s="184"/>
    </row>
    <row r="299" spans="1:12" ht="11.25">
      <c r="A299" s="184"/>
      <c r="B299" s="184"/>
      <c r="C299" s="184"/>
      <c r="D299" s="184"/>
      <c r="E299" s="184"/>
      <c r="F299" s="184"/>
      <c r="G299" s="184"/>
      <c r="H299" s="184"/>
      <c r="I299" s="184"/>
      <c r="J299" s="184"/>
      <c r="K299" s="184"/>
      <c r="L299" s="184"/>
    </row>
    <row r="300" spans="1:12" ht="11.25">
      <c r="A300" s="184"/>
      <c r="B300" s="184"/>
      <c r="C300" s="184"/>
      <c r="D300" s="184"/>
      <c r="E300" s="184"/>
      <c r="F300" s="184"/>
      <c r="G300" s="184"/>
      <c r="H300" s="184"/>
      <c r="I300" s="184"/>
      <c r="J300" s="184"/>
      <c r="K300" s="184"/>
      <c r="L300" s="184"/>
    </row>
    <row r="301" spans="1:12" ht="11.25">
      <c r="A301" s="184"/>
      <c r="B301" s="184"/>
      <c r="C301" s="184"/>
      <c r="D301" s="184"/>
      <c r="E301" s="184"/>
      <c r="F301" s="184"/>
      <c r="G301" s="184"/>
      <c r="H301" s="184"/>
      <c r="I301" s="184"/>
      <c r="J301" s="184"/>
      <c r="K301" s="184"/>
      <c r="L301" s="184"/>
    </row>
    <row r="302" spans="1:12" ht="11.25">
      <c r="A302" s="184"/>
      <c r="B302" s="184"/>
      <c r="C302" s="184"/>
      <c r="D302" s="184"/>
      <c r="E302" s="184"/>
      <c r="F302" s="184"/>
      <c r="G302" s="184"/>
      <c r="H302" s="184"/>
      <c r="I302" s="184"/>
      <c r="J302" s="184"/>
      <c r="K302" s="184"/>
      <c r="L302" s="184"/>
    </row>
    <row r="303" spans="1:12" ht="11.25">
      <c r="A303" s="184"/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</row>
    <row r="304" spans="1:12" ht="11.25">
      <c r="A304" s="184"/>
      <c r="B304" s="184"/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</row>
    <row r="305" spans="1:12" ht="11.25">
      <c r="A305" s="184"/>
      <c r="B305" s="184"/>
      <c r="C305" s="184"/>
      <c r="D305" s="184"/>
      <c r="E305" s="184"/>
      <c r="F305" s="184"/>
      <c r="G305" s="184"/>
      <c r="H305" s="184"/>
      <c r="I305" s="184"/>
      <c r="J305" s="184"/>
      <c r="K305" s="184"/>
      <c r="L305" s="184"/>
    </row>
    <row r="306" spans="1:12" ht="11.25">
      <c r="A306" s="184"/>
      <c r="B306" s="184"/>
      <c r="C306" s="184"/>
      <c r="D306" s="184"/>
      <c r="E306" s="184"/>
      <c r="F306" s="184"/>
      <c r="G306" s="184"/>
      <c r="H306" s="184"/>
      <c r="I306" s="184"/>
      <c r="J306" s="184"/>
      <c r="K306" s="184"/>
      <c r="L306" s="184"/>
    </row>
    <row r="307" spans="1:12" ht="11.25">
      <c r="A307" s="184"/>
      <c r="B307" s="184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</row>
    <row r="308" spans="1:12" ht="11.25">
      <c r="A308" s="184"/>
      <c r="B308" s="184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</row>
    <row r="309" spans="1:12" ht="11.25">
      <c r="A309" s="184"/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</row>
    <row r="310" spans="1:12" ht="11.25">
      <c r="A310" s="184"/>
      <c r="B310" s="184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</row>
    <row r="311" spans="1:12" ht="11.25">
      <c r="A311" s="184"/>
      <c r="B311" s="184"/>
      <c r="C311" s="184"/>
      <c r="D311" s="184"/>
      <c r="E311" s="184"/>
      <c r="F311" s="184"/>
      <c r="G311" s="184"/>
      <c r="H311" s="184"/>
      <c r="I311" s="184"/>
      <c r="J311" s="184"/>
      <c r="K311" s="184"/>
      <c r="L311" s="184"/>
    </row>
    <row r="312" spans="1:12" ht="11.25">
      <c r="A312" s="184"/>
      <c r="B312" s="184"/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</row>
    <row r="313" spans="1:12" ht="11.25">
      <c r="A313" s="184"/>
      <c r="B313" s="184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</row>
    <row r="314" spans="1:12" ht="11.25">
      <c r="A314" s="184"/>
      <c r="B314" s="184"/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</row>
    <row r="315" spans="1:12" ht="11.25">
      <c r="A315" s="184"/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</row>
    <row r="316" spans="1:12" ht="11.25">
      <c r="A316" s="184"/>
      <c r="B316" s="184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</row>
    <row r="317" spans="1:12" ht="11.25">
      <c r="A317" s="184"/>
      <c r="B317" s="184"/>
      <c r="C317" s="184"/>
      <c r="D317" s="184"/>
      <c r="E317" s="184"/>
      <c r="F317" s="184"/>
      <c r="G317" s="184"/>
      <c r="H317" s="184"/>
      <c r="I317" s="184"/>
      <c r="J317" s="184"/>
      <c r="K317" s="184"/>
      <c r="L317" s="184"/>
    </row>
    <row r="318" spans="1:12" ht="11.25">
      <c r="A318" s="184"/>
      <c r="B318" s="184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</row>
    <row r="319" spans="1:12" ht="11.25">
      <c r="A319" s="184"/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</row>
    <row r="320" spans="1:12" ht="11.25">
      <c r="A320" s="184"/>
      <c r="B320" s="184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</row>
    <row r="321" spans="1:12" ht="11.25">
      <c r="A321" s="184"/>
      <c r="B321" s="184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</row>
    <row r="322" spans="1:12" ht="11.25">
      <c r="A322" s="184"/>
      <c r="B322" s="184"/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</row>
    <row r="323" spans="1:12" ht="11.25">
      <c r="A323" s="184"/>
      <c r="B323" s="184"/>
      <c r="C323" s="184"/>
      <c r="D323" s="184"/>
      <c r="E323" s="184"/>
      <c r="F323" s="184"/>
      <c r="G323" s="184"/>
      <c r="H323" s="184"/>
      <c r="I323" s="184"/>
      <c r="J323" s="184"/>
      <c r="K323" s="184"/>
      <c r="L323" s="184"/>
    </row>
    <row r="324" spans="1:12" ht="11.25">
      <c r="A324" s="184"/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</row>
    <row r="325" spans="1:12" ht="11.25">
      <c r="A325" s="184"/>
      <c r="B325" s="184"/>
      <c r="C325" s="184"/>
      <c r="D325" s="184"/>
      <c r="E325" s="184"/>
      <c r="F325" s="184"/>
      <c r="G325" s="184"/>
      <c r="H325" s="184"/>
      <c r="I325" s="184"/>
      <c r="J325" s="184"/>
      <c r="K325" s="184"/>
      <c r="L325" s="184"/>
    </row>
    <row r="326" spans="1:12" ht="11.25">
      <c r="A326" s="184"/>
      <c r="B326" s="184"/>
      <c r="C326" s="184"/>
      <c r="D326" s="184"/>
      <c r="E326" s="184"/>
      <c r="F326" s="184"/>
      <c r="G326" s="184"/>
      <c r="H326" s="184"/>
      <c r="I326" s="184"/>
      <c r="J326" s="184"/>
      <c r="K326" s="184"/>
      <c r="L326" s="184"/>
    </row>
    <row r="327" spans="1:12" ht="11.25">
      <c r="A327" s="184"/>
      <c r="B327" s="184"/>
      <c r="C327" s="184"/>
      <c r="D327" s="184"/>
      <c r="E327" s="184"/>
      <c r="F327" s="184"/>
      <c r="G327" s="184"/>
      <c r="H327" s="184"/>
      <c r="I327" s="184"/>
      <c r="J327" s="184"/>
      <c r="K327" s="184"/>
      <c r="L327" s="184"/>
    </row>
    <row r="328" spans="1:12" ht="11.25">
      <c r="A328" s="184"/>
      <c r="B328" s="184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</row>
    <row r="329" spans="1:12" ht="11.25">
      <c r="A329" s="184"/>
      <c r="B329" s="184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</row>
    <row r="330" spans="1:12" ht="11.25">
      <c r="A330" s="184"/>
      <c r="B330" s="184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</row>
    <row r="331" spans="1:12" ht="11.25">
      <c r="A331" s="184"/>
      <c r="B331" s="184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</row>
    <row r="332" spans="1:12" ht="11.25">
      <c r="A332" s="184"/>
      <c r="B332" s="184"/>
      <c r="C332" s="184"/>
      <c r="D332" s="184"/>
      <c r="E332" s="184"/>
      <c r="F332" s="184"/>
      <c r="G332" s="184"/>
      <c r="H332" s="184"/>
      <c r="I332" s="184"/>
      <c r="J332" s="184"/>
      <c r="K332" s="184"/>
      <c r="L332" s="184"/>
    </row>
    <row r="333" spans="1:12" ht="11.25">
      <c r="A333" s="184"/>
      <c r="B333" s="184"/>
      <c r="C333" s="184"/>
      <c r="D333" s="184"/>
      <c r="E333" s="184"/>
      <c r="F333" s="184"/>
      <c r="G333" s="184"/>
      <c r="H333" s="184"/>
      <c r="I333" s="184"/>
      <c r="J333" s="184"/>
      <c r="K333" s="184"/>
      <c r="L333" s="184"/>
    </row>
    <row r="334" spans="1:12" ht="11.25">
      <c r="A334" s="184"/>
      <c r="B334" s="184"/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</row>
    <row r="335" spans="1:12" ht="11.25">
      <c r="A335" s="184"/>
      <c r="B335" s="184"/>
      <c r="C335" s="184"/>
      <c r="D335" s="184"/>
      <c r="E335" s="184"/>
      <c r="F335" s="184"/>
      <c r="G335" s="184"/>
      <c r="H335" s="184"/>
      <c r="I335" s="184"/>
      <c r="J335" s="184"/>
      <c r="K335" s="184"/>
      <c r="L335" s="184"/>
    </row>
    <row r="336" spans="1:12" ht="11.25">
      <c r="A336" s="184"/>
      <c r="B336" s="184"/>
      <c r="C336" s="184"/>
      <c r="D336" s="184"/>
      <c r="E336" s="184"/>
      <c r="F336" s="184"/>
      <c r="G336" s="184"/>
      <c r="H336" s="184"/>
      <c r="I336" s="184"/>
      <c r="J336" s="184"/>
      <c r="K336" s="184"/>
      <c r="L336" s="184"/>
    </row>
    <row r="337" spans="1:12" ht="11.25">
      <c r="A337" s="184"/>
      <c r="B337" s="184"/>
      <c r="C337" s="184"/>
      <c r="D337" s="184"/>
      <c r="E337" s="184"/>
      <c r="F337" s="184"/>
      <c r="G337" s="184"/>
      <c r="H337" s="184"/>
      <c r="I337" s="184"/>
      <c r="J337" s="184"/>
      <c r="K337" s="184"/>
      <c r="L337" s="184"/>
    </row>
    <row r="338" spans="1:12" ht="11.25">
      <c r="A338" s="184"/>
      <c r="B338" s="184"/>
      <c r="C338" s="184"/>
      <c r="D338" s="184"/>
      <c r="E338" s="184"/>
      <c r="F338" s="184"/>
      <c r="G338" s="184"/>
      <c r="H338" s="184"/>
      <c r="I338" s="184"/>
      <c r="J338" s="184"/>
      <c r="K338" s="184"/>
      <c r="L338" s="184"/>
    </row>
    <row r="339" spans="1:12" ht="11.25">
      <c r="A339" s="184"/>
      <c r="B339" s="184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</row>
    <row r="340" spans="1:12" ht="11.25">
      <c r="A340" s="184"/>
      <c r="B340" s="184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</row>
    <row r="341" spans="1:12" ht="11.25">
      <c r="A341" s="184"/>
      <c r="B341" s="184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</row>
    <row r="342" spans="1:12" ht="11.25">
      <c r="A342" s="184"/>
      <c r="B342" s="184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</row>
    <row r="343" spans="1:12" ht="11.25">
      <c r="A343" s="184"/>
      <c r="B343" s="184"/>
      <c r="C343" s="184"/>
      <c r="D343" s="184"/>
      <c r="E343" s="184"/>
      <c r="F343" s="184"/>
      <c r="G343" s="184"/>
      <c r="H343" s="184"/>
      <c r="I343" s="184"/>
      <c r="J343" s="184"/>
      <c r="K343" s="184"/>
      <c r="L343" s="184"/>
    </row>
    <row r="344" spans="1:12" ht="11.25">
      <c r="A344" s="184"/>
      <c r="B344" s="184"/>
      <c r="C344" s="184"/>
      <c r="D344" s="184"/>
      <c r="E344" s="184"/>
      <c r="F344" s="184"/>
      <c r="G344" s="184"/>
      <c r="H344" s="184"/>
      <c r="I344" s="184"/>
      <c r="J344" s="184"/>
      <c r="K344" s="184"/>
      <c r="L344" s="184"/>
    </row>
    <row r="345" spans="1:12" ht="11.25">
      <c r="A345" s="184"/>
      <c r="B345" s="184"/>
      <c r="C345" s="184"/>
      <c r="D345" s="184"/>
      <c r="E345" s="184"/>
      <c r="F345" s="184"/>
      <c r="G345" s="184"/>
      <c r="H345" s="184"/>
      <c r="I345" s="184"/>
      <c r="J345" s="184"/>
      <c r="K345" s="184"/>
      <c r="L345" s="184"/>
    </row>
    <row r="346" spans="1:12" ht="11.25">
      <c r="A346" s="184"/>
      <c r="B346" s="184"/>
      <c r="C346" s="184"/>
      <c r="D346" s="184"/>
      <c r="E346" s="184"/>
      <c r="F346" s="184"/>
      <c r="G346" s="184"/>
      <c r="H346" s="184"/>
      <c r="I346" s="184"/>
      <c r="J346" s="184"/>
      <c r="K346" s="184"/>
      <c r="L346" s="184"/>
    </row>
    <row r="347" spans="1:12" ht="11.25">
      <c r="A347" s="184"/>
      <c r="B347" s="184"/>
      <c r="C347" s="184"/>
      <c r="D347" s="184"/>
      <c r="E347" s="184"/>
      <c r="F347" s="184"/>
      <c r="G347" s="184"/>
      <c r="H347" s="184"/>
      <c r="I347" s="184"/>
      <c r="J347" s="184"/>
      <c r="K347" s="184"/>
      <c r="L347" s="184"/>
    </row>
    <row r="348" spans="1:12" ht="11.25">
      <c r="A348" s="184"/>
      <c r="B348" s="184"/>
      <c r="C348" s="184"/>
      <c r="D348" s="184"/>
      <c r="E348" s="184"/>
      <c r="F348" s="184"/>
      <c r="G348" s="184"/>
      <c r="H348" s="184"/>
      <c r="I348" s="184"/>
      <c r="J348" s="184"/>
      <c r="K348" s="184"/>
      <c r="L348" s="184"/>
    </row>
    <row r="349" spans="1:12" ht="11.25">
      <c r="A349" s="184"/>
      <c r="B349" s="184"/>
      <c r="C349" s="184"/>
      <c r="D349" s="184"/>
      <c r="E349" s="184"/>
      <c r="F349" s="184"/>
      <c r="G349" s="184"/>
      <c r="H349" s="184"/>
      <c r="I349" s="184"/>
      <c r="J349" s="184"/>
      <c r="K349" s="184"/>
      <c r="L349" s="184"/>
    </row>
    <row r="350" spans="1:12" ht="11.25">
      <c r="A350" s="184"/>
      <c r="B350" s="184"/>
      <c r="C350" s="184"/>
      <c r="D350" s="184"/>
      <c r="E350" s="184"/>
      <c r="F350" s="184"/>
      <c r="G350" s="184"/>
      <c r="H350" s="184"/>
      <c r="I350" s="184"/>
      <c r="J350" s="184"/>
      <c r="K350" s="184"/>
      <c r="L350" s="184"/>
    </row>
    <row r="351" spans="1:12" ht="11.25">
      <c r="A351" s="184"/>
      <c r="B351" s="184"/>
      <c r="C351" s="184"/>
      <c r="D351" s="184"/>
      <c r="E351" s="184"/>
      <c r="F351" s="184"/>
      <c r="G351" s="184"/>
      <c r="H351" s="184"/>
      <c r="I351" s="184"/>
      <c r="J351" s="184"/>
      <c r="K351" s="184"/>
      <c r="L351" s="184"/>
    </row>
    <row r="352" spans="1:12" ht="11.25">
      <c r="A352" s="184"/>
      <c r="B352" s="184"/>
      <c r="C352" s="184"/>
      <c r="D352" s="184"/>
      <c r="E352" s="184"/>
      <c r="F352" s="184"/>
      <c r="G352" s="184"/>
      <c r="H352" s="184"/>
      <c r="I352" s="184"/>
      <c r="J352" s="184"/>
      <c r="K352" s="184"/>
      <c r="L352" s="184"/>
    </row>
    <row r="353" spans="1:12" ht="11.25">
      <c r="A353" s="184"/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</row>
    <row r="354" spans="1:12" ht="11.25">
      <c r="A354" s="184"/>
      <c r="B354" s="184"/>
      <c r="C354" s="184"/>
      <c r="D354" s="184"/>
      <c r="E354" s="184"/>
      <c r="F354" s="184"/>
      <c r="G354" s="184"/>
      <c r="H354" s="184"/>
      <c r="I354" s="184"/>
      <c r="J354" s="184"/>
      <c r="K354" s="184"/>
      <c r="L354" s="184"/>
    </row>
    <row r="355" spans="1:12" ht="11.25">
      <c r="A355" s="184"/>
      <c r="B355" s="184"/>
      <c r="C355" s="184"/>
      <c r="D355" s="184"/>
      <c r="E355" s="184"/>
      <c r="F355" s="184"/>
      <c r="G355" s="184"/>
      <c r="H355" s="184"/>
      <c r="I355" s="184"/>
      <c r="J355" s="184"/>
      <c r="K355" s="184"/>
      <c r="L355" s="184"/>
    </row>
    <row r="356" spans="1:12" ht="11.25">
      <c r="A356" s="184"/>
      <c r="B356" s="184"/>
      <c r="C356" s="184"/>
      <c r="D356" s="184"/>
      <c r="E356" s="184"/>
      <c r="F356" s="184"/>
      <c r="G356" s="184"/>
      <c r="H356" s="184"/>
      <c r="I356" s="184"/>
      <c r="J356" s="184"/>
      <c r="K356" s="184"/>
      <c r="L356" s="184"/>
    </row>
    <row r="357" spans="1:12" ht="11.25">
      <c r="A357" s="184"/>
      <c r="B357" s="184"/>
      <c r="C357" s="184"/>
      <c r="D357" s="184"/>
      <c r="E357" s="184"/>
      <c r="F357" s="184"/>
      <c r="G357" s="184"/>
      <c r="H357" s="184"/>
      <c r="I357" s="184"/>
      <c r="J357" s="184"/>
      <c r="K357" s="184"/>
      <c r="L357" s="184"/>
    </row>
    <row r="358" spans="1:12" ht="11.25">
      <c r="A358" s="184"/>
      <c r="B358" s="184"/>
      <c r="C358" s="184"/>
      <c r="D358" s="184"/>
      <c r="E358" s="184"/>
      <c r="F358" s="184"/>
      <c r="G358" s="184"/>
      <c r="H358" s="184"/>
      <c r="I358" s="184"/>
      <c r="J358" s="184"/>
      <c r="K358" s="184"/>
      <c r="L358" s="184"/>
    </row>
    <row r="359" spans="1:12" ht="11.25">
      <c r="A359" s="184"/>
      <c r="B359" s="184"/>
      <c r="C359" s="184"/>
      <c r="D359" s="184"/>
      <c r="E359" s="184"/>
      <c r="F359" s="184"/>
      <c r="G359" s="184"/>
      <c r="H359" s="184"/>
      <c r="I359" s="184"/>
      <c r="J359" s="184"/>
      <c r="K359" s="184"/>
      <c r="L359" s="184"/>
    </row>
    <row r="360" spans="1:12" ht="11.25">
      <c r="A360" s="184"/>
      <c r="B360" s="184"/>
      <c r="C360" s="184"/>
      <c r="D360" s="184"/>
      <c r="E360" s="184"/>
      <c r="F360" s="184"/>
      <c r="G360" s="184"/>
      <c r="H360" s="184"/>
      <c r="I360" s="184"/>
      <c r="J360" s="184"/>
      <c r="K360" s="184"/>
      <c r="L360" s="184"/>
    </row>
    <row r="361" spans="1:12" ht="11.25">
      <c r="A361" s="184"/>
      <c r="B361" s="184"/>
      <c r="C361" s="184"/>
      <c r="D361" s="184"/>
      <c r="E361" s="184"/>
      <c r="F361" s="184"/>
      <c r="G361" s="184"/>
      <c r="H361" s="184"/>
      <c r="I361" s="184"/>
      <c r="J361" s="184"/>
      <c r="K361" s="184"/>
      <c r="L361" s="184"/>
    </row>
    <row r="362" spans="1:12" ht="11.25">
      <c r="A362" s="184"/>
      <c r="B362" s="184"/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</row>
    <row r="363" spans="1:12" ht="11.25">
      <c r="A363" s="184"/>
      <c r="B363" s="184"/>
      <c r="C363" s="184"/>
      <c r="D363" s="184"/>
      <c r="E363" s="184"/>
      <c r="F363" s="184"/>
      <c r="G363" s="184"/>
      <c r="H363" s="184"/>
      <c r="I363" s="184"/>
      <c r="J363" s="184"/>
      <c r="K363" s="184"/>
      <c r="L363" s="184"/>
    </row>
    <row r="364" spans="1:12" ht="11.25">
      <c r="A364" s="184"/>
      <c r="B364" s="184"/>
      <c r="C364" s="184"/>
      <c r="D364" s="184"/>
      <c r="E364" s="184"/>
      <c r="F364" s="184"/>
      <c r="G364" s="184"/>
      <c r="H364" s="184"/>
      <c r="I364" s="184"/>
      <c r="J364" s="184"/>
      <c r="K364" s="184"/>
      <c r="L364" s="184"/>
    </row>
    <row r="365" spans="1:12" ht="11.25">
      <c r="A365" s="184"/>
      <c r="B365" s="184"/>
      <c r="C365" s="184"/>
      <c r="D365" s="184"/>
      <c r="E365" s="184"/>
      <c r="F365" s="184"/>
      <c r="G365" s="184"/>
      <c r="H365" s="184"/>
      <c r="I365" s="184"/>
      <c r="J365" s="184"/>
      <c r="K365" s="184"/>
      <c r="L365" s="184"/>
    </row>
    <row r="366" spans="1:12" ht="11.25">
      <c r="A366" s="184"/>
      <c r="B366" s="184"/>
      <c r="C366" s="184"/>
      <c r="D366" s="184"/>
      <c r="E366" s="184"/>
      <c r="F366" s="184"/>
      <c r="G366" s="184"/>
      <c r="H366" s="184"/>
      <c r="I366" s="184"/>
      <c r="J366" s="184"/>
      <c r="K366" s="184"/>
      <c r="L366" s="184"/>
    </row>
    <row r="367" spans="1:12" ht="11.25">
      <c r="A367" s="184"/>
      <c r="B367" s="184"/>
      <c r="C367" s="184"/>
      <c r="D367" s="184"/>
      <c r="E367" s="184"/>
      <c r="F367" s="184"/>
      <c r="G367" s="184"/>
      <c r="H367" s="184"/>
      <c r="I367" s="184"/>
      <c r="J367" s="184"/>
      <c r="K367" s="184"/>
      <c r="L367" s="184"/>
    </row>
    <row r="368" spans="1:12" ht="11.25">
      <c r="A368" s="184"/>
      <c r="B368" s="184"/>
      <c r="C368" s="184"/>
      <c r="D368" s="184"/>
      <c r="E368" s="184"/>
      <c r="F368" s="184"/>
      <c r="G368" s="184"/>
      <c r="H368" s="184"/>
      <c r="I368" s="184"/>
      <c r="J368" s="184"/>
      <c r="K368" s="184"/>
      <c r="L368" s="184"/>
    </row>
    <row r="369" spans="1:12" ht="11.25">
      <c r="A369" s="184"/>
      <c r="B369" s="184"/>
      <c r="C369" s="184"/>
      <c r="D369" s="184"/>
      <c r="E369" s="184"/>
      <c r="F369" s="184"/>
      <c r="G369" s="184"/>
      <c r="H369" s="184"/>
      <c r="I369" s="184"/>
      <c r="J369" s="184"/>
      <c r="K369" s="184"/>
      <c r="L369" s="184"/>
    </row>
    <row r="370" spans="1:12" ht="11.25">
      <c r="A370" s="184"/>
      <c r="B370" s="184"/>
      <c r="C370" s="184"/>
      <c r="D370" s="184"/>
      <c r="E370" s="184"/>
      <c r="F370" s="184"/>
      <c r="G370" s="184"/>
      <c r="H370" s="184"/>
      <c r="I370" s="184"/>
      <c r="J370" s="184"/>
      <c r="K370" s="184"/>
      <c r="L370" s="184"/>
    </row>
    <row r="371" spans="1:12" ht="11.25">
      <c r="A371" s="184"/>
      <c r="B371" s="184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</row>
    <row r="372" spans="1:12" ht="11.25">
      <c r="A372" s="184"/>
      <c r="B372" s="184"/>
      <c r="C372" s="184"/>
      <c r="D372" s="184"/>
      <c r="E372" s="184"/>
      <c r="F372" s="184"/>
      <c r="G372" s="184"/>
      <c r="H372" s="184"/>
      <c r="I372" s="184"/>
      <c r="J372" s="184"/>
      <c r="K372" s="184"/>
      <c r="L372" s="184"/>
    </row>
    <row r="373" spans="1:12" ht="11.25">
      <c r="A373" s="184"/>
      <c r="B373" s="184"/>
      <c r="C373" s="184"/>
      <c r="D373" s="184"/>
      <c r="E373" s="184"/>
      <c r="F373" s="184"/>
      <c r="G373" s="184"/>
      <c r="H373" s="184"/>
      <c r="I373" s="184"/>
      <c r="J373" s="184"/>
      <c r="K373" s="184"/>
      <c r="L373" s="184"/>
    </row>
    <row r="374" spans="1:12" ht="11.25">
      <c r="A374" s="184"/>
      <c r="B374" s="184"/>
      <c r="C374" s="184"/>
      <c r="D374" s="184"/>
      <c r="E374" s="184"/>
      <c r="F374" s="184"/>
      <c r="G374" s="184"/>
      <c r="H374" s="184"/>
      <c r="I374" s="184"/>
      <c r="J374" s="184"/>
      <c r="K374" s="184"/>
      <c r="L374" s="184"/>
    </row>
    <row r="375" spans="1:12" ht="11.25">
      <c r="A375" s="184"/>
      <c r="B375" s="184"/>
      <c r="C375" s="184"/>
      <c r="D375" s="184"/>
      <c r="E375" s="184"/>
      <c r="F375" s="184"/>
      <c r="G375" s="184"/>
      <c r="H375" s="184"/>
      <c r="I375" s="184"/>
      <c r="J375" s="184"/>
      <c r="K375" s="184"/>
      <c r="L375" s="184"/>
    </row>
    <row r="376" spans="1:12" ht="11.25">
      <c r="A376" s="184"/>
      <c r="B376" s="184"/>
      <c r="C376" s="184"/>
      <c r="D376" s="184"/>
      <c r="E376" s="184"/>
      <c r="F376" s="184"/>
      <c r="G376" s="184"/>
      <c r="H376" s="184"/>
      <c r="I376" s="184"/>
      <c r="J376" s="184"/>
      <c r="K376" s="184"/>
      <c r="L376" s="184"/>
    </row>
    <row r="377" spans="1:12" ht="11.25">
      <c r="A377" s="184"/>
      <c r="B377" s="184"/>
      <c r="C377" s="184"/>
      <c r="D377" s="184"/>
      <c r="E377" s="184"/>
      <c r="F377" s="184"/>
      <c r="G377" s="184"/>
      <c r="H377" s="184"/>
      <c r="I377" s="184"/>
      <c r="J377" s="184"/>
      <c r="K377" s="184"/>
      <c r="L377" s="184"/>
    </row>
    <row r="378" spans="1:12" ht="11.25">
      <c r="A378" s="184"/>
      <c r="B378" s="184"/>
      <c r="C378" s="184"/>
      <c r="D378" s="184"/>
      <c r="E378" s="184"/>
      <c r="F378" s="184"/>
      <c r="G378" s="184"/>
      <c r="H378" s="184"/>
      <c r="I378" s="184"/>
      <c r="J378" s="184"/>
      <c r="K378" s="184"/>
      <c r="L378" s="184"/>
    </row>
    <row r="379" spans="1:12" ht="11.25">
      <c r="A379" s="184"/>
      <c r="B379" s="184"/>
      <c r="C379" s="184"/>
      <c r="D379" s="184"/>
      <c r="E379" s="184"/>
      <c r="F379" s="184"/>
      <c r="G379" s="184"/>
      <c r="H379" s="184"/>
      <c r="I379" s="184"/>
      <c r="J379" s="184"/>
      <c r="K379" s="184"/>
      <c r="L379" s="184"/>
    </row>
    <row r="380" spans="1:12" ht="11.25">
      <c r="A380" s="184"/>
      <c r="B380" s="184"/>
      <c r="C380" s="184"/>
      <c r="D380" s="184"/>
      <c r="E380" s="184"/>
      <c r="F380" s="184"/>
      <c r="G380" s="184"/>
      <c r="H380" s="184"/>
      <c r="I380" s="184"/>
      <c r="J380" s="184"/>
      <c r="K380" s="184"/>
      <c r="L380" s="184"/>
    </row>
    <row r="381" spans="1:12" ht="11.25">
      <c r="A381" s="184"/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</row>
    <row r="382" spans="1:12" ht="11.25">
      <c r="A382" s="184"/>
      <c r="B382" s="184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</row>
    <row r="383" spans="1:12" ht="11.25">
      <c r="A383" s="184"/>
      <c r="B383" s="184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</row>
    <row r="384" spans="1:12" ht="11.25">
      <c r="A384" s="184"/>
      <c r="B384" s="184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</row>
    <row r="385" spans="1:12" ht="11.25">
      <c r="A385" s="184"/>
      <c r="B385" s="184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</row>
    <row r="386" spans="1:12" ht="11.25">
      <c r="A386" s="184"/>
      <c r="B386" s="184"/>
      <c r="C386" s="184"/>
      <c r="D386" s="184"/>
      <c r="E386" s="184"/>
      <c r="F386" s="184"/>
      <c r="G386" s="184"/>
      <c r="H386" s="184"/>
      <c r="I386" s="184"/>
      <c r="J386" s="184"/>
      <c r="K386" s="184"/>
      <c r="L386" s="184"/>
    </row>
    <row r="387" spans="1:12" ht="11.25">
      <c r="A387" s="184"/>
      <c r="B387" s="184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</row>
    <row r="388" spans="1:12" ht="11.25">
      <c r="A388" s="184"/>
      <c r="B388" s="184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</row>
    <row r="389" spans="1:12" ht="11.25">
      <c r="A389" s="184"/>
      <c r="B389" s="184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</row>
    <row r="390" spans="1:12" ht="11.25">
      <c r="A390" s="184"/>
      <c r="B390" s="184"/>
      <c r="C390" s="184"/>
      <c r="D390" s="184"/>
      <c r="E390" s="184"/>
      <c r="F390" s="184"/>
      <c r="G390" s="184"/>
      <c r="H390" s="184"/>
      <c r="I390" s="184"/>
      <c r="J390" s="184"/>
      <c r="K390" s="184"/>
      <c r="L390" s="184"/>
    </row>
    <row r="391" spans="1:12" ht="11.25">
      <c r="A391" s="184"/>
      <c r="B391" s="184"/>
      <c r="C391" s="184"/>
      <c r="D391" s="184"/>
      <c r="E391" s="184"/>
      <c r="F391" s="184"/>
      <c r="G391" s="184"/>
      <c r="H391" s="184"/>
      <c r="I391" s="184"/>
      <c r="J391" s="184"/>
      <c r="K391" s="184"/>
      <c r="L391" s="184"/>
    </row>
    <row r="392" spans="1:12" ht="11.25">
      <c r="A392" s="184"/>
      <c r="B392" s="184"/>
      <c r="C392" s="184"/>
      <c r="D392" s="184"/>
      <c r="E392" s="184"/>
      <c r="F392" s="184"/>
      <c r="G392" s="184"/>
      <c r="H392" s="184"/>
      <c r="I392" s="184"/>
      <c r="J392" s="184"/>
      <c r="K392" s="184"/>
      <c r="L392" s="184"/>
    </row>
    <row r="393" spans="1:12" ht="11.25">
      <c r="A393" s="184"/>
      <c r="B393" s="184"/>
      <c r="C393" s="184"/>
      <c r="D393" s="184"/>
      <c r="E393" s="184"/>
      <c r="F393" s="184"/>
      <c r="G393" s="184"/>
      <c r="H393" s="184"/>
      <c r="I393" s="184"/>
      <c r="J393" s="184"/>
      <c r="K393" s="184"/>
      <c r="L393" s="184"/>
    </row>
    <row r="394" spans="1:12" ht="11.25">
      <c r="A394" s="184"/>
      <c r="B394" s="184"/>
      <c r="C394" s="184"/>
      <c r="D394" s="184"/>
      <c r="E394" s="184"/>
      <c r="F394" s="184"/>
      <c r="G394" s="184"/>
      <c r="H394" s="184"/>
      <c r="I394" s="184"/>
      <c r="J394" s="184"/>
      <c r="K394" s="184"/>
      <c r="L394" s="184"/>
    </row>
    <row r="395" spans="1:12" ht="11.25">
      <c r="A395" s="184"/>
      <c r="B395" s="184"/>
      <c r="C395" s="184"/>
      <c r="D395" s="184"/>
      <c r="E395" s="184"/>
      <c r="F395" s="184"/>
      <c r="G395" s="184"/>
      <c r="H395" s="184"/>
      <c r="I395" s="184"/>
      <c r="J395" s="184"/>
      <c r="K395" s="184"/>
      <c r="L395" s="184"/>
    </row>
    <row r="396" spans="1:12" ht="11.25">
      <c r="A396" s="184"/>
      <c r="B396" s="184"/>
      <c r="C396" s="184"/>
      <c r="D396" s="184"/>
      <c r="E396" s="184"/>
      <c r="F396" s="184"/>
      <c r="G396" s="184"/>
      <c r="H396" s="184"/>
      <c r="I396" s="184"/>
      <c r="J396" s="184"/>
      <c r="K396" s="184"/>
      <c r="L396" s="184"/>
    </row>
    <row r="397" spans="1:12" ht="11.25">
      <c r="A397" s="184"/>
      <c r="B397" s="184"/>
      <c r="C397" s="184"/>
      <c r="D397" s="184"/>
      <c r="E397" s="184"/>
      <c r="F397" s="184"/>
      <c r="G397" s="184"/>
      <c r="H397" s="184"/>
      <c r="I397" s="184"/>
      <c r="J397" s="184"/>
      <c r="K397" s="184"/>
      <c r="L397" s="184"/>
    </row>
    <row r="398" spans="1:12" ht="11.25">
      <c r="A398" s="184"/>
      <c r="B398" s="184"/>
      <c r="C398" s="184"/>
      <c r="D398" s="184"/>
      <c r="E398" s="184"/>
      <c r="F398" s="184"/>
      <c r="G398" s="184"/>
      <c r="H398" s="184"/>
      <c r="I398" s="184"/>
      <c r="J398" s="184"/>
      <c r="K398" s="184"/>
      <c r="L398" s="184"/>
    </row>
    <row r="399" spans="1:12" ht="11.25">
      <c r="A399" s="184"/>
      <c r="B399" s="184"/>
      <c r="C399" s="184"/>
      <c r="D399" s="184"/>
      <c r="E399" s="184"/>
      <c r="F399" s="184"/>
      <c r="G399" s="184"/>
      <c r="H399" s="184"/>
      <c r="I399" s="184"/>
      <c r="J399" s="184"/>
      <c r="K399" s="184"/>
      <c r="L399" s="184"/>
    </row>
    <row r="400" spans="1:12" ht="11.25">
      <c r="A400" s="184"/>
      <c r="B400" s="184"/>
      <c r="C400" s="184"/>
      <c r="D400" s="184"/>
      <c r="E400" s="184"/>
      <c r="F400" s="184"/>
      <c r="G400" s="184"/>
      <c r="H400" s="184"/>
      <c r="I400" s="184"/>
      <c r="J400" s="184"/>
      <c r="K400" s="184"/>
      <c r="L400" s="184"/>
    </row>
    <row r="401" spans="1:12" ht="11.25">
      <c r="A401" s="184"/>
      <c r="B401" s="184"/>
      <c r="C401" s="184"/>
      <c r="D401" s="184"/>
      <c r="E401" s="184"/>
      <c r="F401" s="184"/>
      <c r="G401" s="184"/>
      <c r="H401" s="184"/>
      <c r="I401" s="184"/>
      <c r="J401" s="184"/>
      <c r="K401" s="184"/>
      <c r="L401" s="184"/>
    </row>
    <row r="402" spans="1:12" ht="11.25">
      <c r="A402" s="184"/>
      <c r="B402" s="184"/>
      <c r="C402" s="184"/>
      <c r="D402" s="184"/>
      <c r="E402" s="184"/>
      <c r="F402" s="184"/>
      <c r="G402" s="184"/>
      <c r="H402" s="184"/>
      <c r="I402" s="184"/>
      <c r="J402" s="184"/>
      <c r="K402" s="184"/>
      <c r="L402" s="184"/>
    </row>
    <row r="403" spans="1:12" ht="11.25">
      <c r="A403" s="184"/>
      <c r="B403" s="184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</row>
    <row r="404" spans="1:12" ht="11.25">
      <c r="A404" s="184"/>
      <c r="B404" s="184"/>
      <c r="C404" s="184"/>
      <c r="D404" s="184"/>
      <c r="E404" s="184"/>
      <c r="F404" s="184"/>
      <c r="G404" s="184"/>
      <c r="H404" s="184"/>
      <c r="I404" s="184"/>
      <c r="J404" s="184"/>
      <c r="K404" s="184"/>
      <c r="L404" s="184"/>
    </row>
    <row r="405" spans="1:12" ht="11.25">
      <c r="A405" s="184"/>
      <c r="B405" s="184"/>
      <c r="C405" s="184"/>
      <c r="D405" s="184"/>
      <c r="E405" s="184"/>
      <c r="F405" s="184"/>
      <c r="G405" s="184"/>
      <c r="H405" s="184"/>
      <c r="I405" s="184"/>
      <c r="J405" s="184"/>
      <c r="K405" s="184"/>
      <c r="L405" s="184"/>
    </row>
    <row r="406" spans="1:12" ht="11.25">
      <c r="A406" s="184"/>
      <c r="B406" s="184"/>
      <c r="C406" s="184"/>
      <c r="D406" s="184"/>
      <c r="E406" s="184"/>
      <c r="F406" s="184"/>
      <c r="G406" s="184"/>
      <c r="H406" s="184"/>
      <c r="I406" s="184"/>
      <c r="J406" s="184"/>
      <c r="K406" s="184"/>
      <c r="L406" s="184"/>
    </row>
    <row r="407" spans="1:12" ht="11.25">
      <c r="A407" s="184"/>
      <c r="B407" s="184"/>
      <c r="C407" s="184"/>
      <c r="D407" s="184"/>
      <c r="E407" s="184"/>
      <c r="F407" s="184"/>
      <c r="G407" s="184"/>
      <c r="H407" s="184"/>
      <c r="I407" s="184"/>
      <c r="J407" s="184"/>
      <c r="K407" s="184"/>
      <c r="L407" s="184"/>
    </row>
    <row r="408" spans="1:12" ht="11.25">
      <c r="A408" s="184"/>
      <c r="B408" s="184"/>
      <c r="C408" s="184"/>
      <c r="D408" s="184"/>
      <c r="E408" s="184"/>
      <c r="F408" s="184"/>
      <c r="G408" s="184"/>
      <c r="H408" s="184"/>
      <c r="I408" s="184"/>
      <c r="J408" s="184"/>
      <c r="K408" s="184"/>
      <c r="L408" s="184"/>
    </row>
    <row r="409" spans="1:12" ht="11.25">
      <c r="A409" s="184"/>
      <c r="B409" s="184"/>
      <c r="C409" s="184"/>
      <c r="D409" s="184"/>
      <c r="E409" s="184"/>
      <c r="F409" s="184"/>
      <c r="G409" s="184"/>
      <c r="H409" s="184"/>
      <c r="I409" s="184"/>
      <c r="J409" s="184"/>
      <c r="K409" s="184"/>
      <c r="L409" s="184"/>
    </row>
    <row r="410" spans="1:12" ht="11.25">
      <c r="A410" s="184"/>
      <c r="B410" s="184"/>
      <c r="C410" s="184"/>
      <c r="D410" s="184"/>
      <c r="E410" s="184"/>
      <c r="F410" s="184"/>
      <c r="G410" s="184"/>
      <c r="H410" s="184"/>
      <c r="I410" s="184"/>
      <c r="J410" s="184"/>
      <c r="K410" s="184"/>
      <c r="L410" s="184"/>
    </row>
    <row r="411" spans="1:12" ht="11.25">
      <c r="A411" s="184"/>
      <c r="B411" s="184"/>
      <c r="C411" s="184"/>
      <c r="D411" s="184"/>
      <c r="E411" s="184"/>
      <c r="F411" s="184"/>
      <c r="G411" s="184"/>
      <c r="H411" s="184"/>
      <c r="I411" s="184"/>
      <c r="J411" s="184"/>
      <c r="K411" s="184"/>
      <c r="L411" s="184"/>
    </row>
    <row r="412" spans="1:12" ht="11.25">
      <c r="A412" s="184"/>
      <c r="B412" s="184"/>
      <c r="C412" s="184"/>
      <c r="D412" s="184"/>
      <c r="E412" s="184"/>
      <c r="F412" s="184"/>
      <c r="G412" s="184"/>
      <c r="H412" s="184"/>
      <c r="I412" s="184"/>
      <c r="J412" s="184"/>
      <c r="K412" s="184"/>
      <c r="L412" s="184"/>
    </row>
    <row r="413" spans="1:12" ht="11.25">
      <c r="A413" s="184"/>
      <c r="B413" s="184"/>
      <c r="C413" s="184"/>
      <c r="D413" s="184"/>
      <c r="E413" s="184"/>
      <c r="F413" s="184"/>
      <c r="G413" s="184"/>
      <c r="H413" s="184"/>
      <c r="I413" s="184"/>
      <c r="J413" s="184"/>
      <c r="K413" s="184"/>
      <c r="L413" s="184"/>
    </row>
    <row r="414" spans="1:12" ht="11.25">
      <c r="A414" s="184"/>
      <c r="B414" s="184"/>
      <c r="C414" s="184"/>
      <c r="D414" s="184"/>
      <c r="E414" s="184"/>
      <c r="F414" s="184"/>
      <c r="G414" s="184"/>
      <c r="H414" s="184"/>
      <c r="I414" s="184"/>
      <c r="J414" s="184"/>
      <c r="K414" s="184"/>
      <c r="L414" s="184"/>
    </row>
    <row r="415" spans="1:12" ht="11.25">
      <c r="A415" s="184"/>
      <c r="B415" s="184"/>
      <c r="C415" s="184"/>
      <c r="D415" s="184"/>
      <c r="E415" s="184"/>
      <c r="F415" s="184"/>
      <c r="G415" s="184"/>
      <c r="H415" s="184"/>
      <c r="I415" s="184"/>
      <c r="J415" s="184"/>
      <c r="K415" s="184"/>
      <c r="L415" s="184"/>
    </row>
    <row r="416" spans="1:12" ht="11.25">
      <c r="A416" s="184"/>
      <c r="B416" s="184"/>
      <c r="C416" s="184"/>
      <c r="D416" s="184"/>
      <c r="E416" s="184"/>
      <c r="F416" s="184"/>
      <c r="G416" s="184"/>
      <c r="H416" s="184"/>
      <c r="I416" s="184"/>
      <c r="J416" s="184"/>
      <c r="K416" s="184"/>
      <c r="L416" s="184"/>
    </row>
    <row r="417" spans="1:12" ht="11.25">
      <c r="A417" s="184"/>
      <c r="B417" s="184"/>
      <c r="C417" s="184"/>
      <c r="D417" s="184"/>
      <c r="E417" s="184"/>
      <c r="F417" s="184"/>
      <c r="G417" s="184"/>
      <c r="H417" s="184"/>
      <c r="I417" s="184"/>
      <c r="J417" s="184"/>
      <c r="K417" s="184"/>
      <c r="L417" s="184"/>
    </row>
    <row r="418" spans="1:12" ht="11.25">
      <c r="A418" s="184"/>
      <c r="B418" s="184"/>
      <c r="C418" s="184"/>
      <c r="D418" s="184"/>
      <c r="E418" s="184"/>
      <c r="F418" s="184"/>
      <c r="G418" s="184"/>
      <c r="H418" s="184"/>
      <c r="I418" s="184"/>
      <c r="J418" s="184"/>
      <c r="K418" s="184"/>
      <c r="L418" s="184"/>
    </row>
    <row r="419" spans="1:12" ht="11.25">
      <c r="A419" s="184"/>
      <c r="B419" s="184"/>
      <c r="C419" s="184"/>
      <c r="D419" s="184"/>
      <c r="E419" s="184"/>
      <c r="F419" s="184"/>
      <c r="G419" s="184"/>
      <c r="H419" s="184"/>
      <c r="I419" s="184"/>
      <c r="J419" s="184"/>
      <c r="K419" s="184"/>
      <c r="L419" s="184"/>
    </row>
    <row r="420" spans="1:12" ht="11.25">
      <c r="A420" s="184"/>
      <c r="B420" s="184"/>
      <c r="C420" s="184"/>
      <c r="D420" s="184"/>
      <c r="E420" s="184"/>
      <c r="F420" s="184"/>
      <c r="G420" s="184"/>
      <c r="H420" s="184"/>
      <c r="I420" s="184"/>
      <c r="J420" s="184"/>
      <c r="K420" s="184"/>
      <c r="L420" s="184"/>
    </row>
    <row r="421" spans="1:12" ht="11.25">
      <c r="A421" s="184"/>
      <c r="B421" s="184"/>
      <c r="C421" s="184"/>
      <c r="D421" s="184"/>
      <c r="E421" s="184"/>
      <c r="F421" s="184"/>
      <c r="G421" s="184"/>
      <c r="H421" s="184"/>
      <c r="I421" s="184"/>
      <c r="J421" s="184"/>
      <c r="K421" s="184"/>
      <c r="L421" s="184"/>
    </row>
    <row r="422" spans="1:12" ht="11.25">
      <c r="A422" s="184"/>
      <c r="B422" s="184"/>
      <c r="C422" s="184"/>
      <c r="D422" s="184"/>
      <c r="E422" s="184"/>
      <c r="F422" s="184"/>
      <c r="G422" s="184"/>
      <c r="H422" s="184"/>
      <c r="I422" s="184"/>
      <c r="J422" s="184"/>
      <c r="K422" s="184"/>
      <c r="L422" s="184"/>
    </row>
    <row r="423" spans="1:12" ht="11.25">
      <c r="A423" s="184"/>
      <c r="B423" s="184"/>
      <c r="C423" s="184"/>
      <c r="D423" s="184"/>
      <c r="E423" s="184"/>
      <c r="F423" s="184"/>
      <c r="G423" s="184"/>
      <c r="H423" s="184"/>
      <c r="I423" s="184"/>
      <c r="J423" s="184"/>
      <c r="K423" s="184"/>
      <c r="L423" s="184"/>
    </row>
    <row r="424" spans="1:12" ht="11.25">
      <c r="A424" s="184"/>
      <c r="B424" s="184"/>
      <c r="C424" s="184"/>
      <c r="D424" s="184"/>
      <c r="E424" s="184"/>
      <c r="F424" s="184"/>
      <c r="G424" s="184"/>
      <c r="H424" s="184"/>
      <c r="I424" s="184"/>
      <c r="J424" s="184"/>
      <c r="K424" s="184"/>
      <c r="L424" s="184"/>
    </row>
    <row r="425" spans="1:12" ht="11.25">
      <c r="A425" s="184"/>
      <c r="B425" s="184"/>
      <c r="C425" s="184"/>
      <c r="D425" s="184"/>
      <c r="E425" s="184"/>
      <c r="F425" s="184"/>
      <c r="G425" s="184"/>
      <c r="H425" s="184"/>
      <c r="I425" s="184"/>
      <c r="J425" s="184"/>
      <c r="K425" s="184"/>
      <c r="L425" s="184"/>
    </row>
    <row r="426" spans="1:12" ht="11.25">
      <c r="A426" s="184"/>
      <c r="B426" s="184"/>
      <c r="C426" s="184"/>
      <c r="D426" s="184"/>
      <c r="E426" s="184"/>
      <c r="F426" s="184"/>
      <c r="G426" s="184"/>
      <c r="H426" s="184"/>
      <c r="I426" s="184"/>
      <c r="J426" s="184"/>
      <c r="K426" s="184"/>
      <c r="L426" s="184"/>
    </row>
    <row r="427" spans="1:12" ht="11.25">
      <c r="A427" s="184"/>
      <c r="B427" s="184"/>
      <c r="C427" s="184"/>
      <c r="D427" s="184"/>
      <c r="E427" s="184"/>
      <c r="F427" s="184"/>
      <c r="G427" s="184"/>
      <c r="H427" s="184"/>
      <c r="I427" s="184"/>
      <c r="J427" s="184"/>
      <c r="K427" s="184"/>
      <c r="L427" s="184"/>
    </row>
    <row r="428" spans="1:12" ht="11.25">
      <c r="A428" s="184"/>
      <c r="B428" s="184"/>
      <c r="C428" s="184"/>
      <c r="D428" s="184"/>
      <c r="E428" s="184"/>
      <c r="F428" s="184"/>
      <c r="G428" s="184"/>
      <c r="H428" s="184"/>
      <c r="I428" s="184"/>
      <c r="J428" s="184"/>
      <c r="K428" s="184"/>
      <c r="L428" s="184"/>
    </row>
    <row r="429" spans="1:12" ht="11.25">
      <c r="A429" s="184"/>
      <c r="B429" s="184"/>
      <c r="C429" s="184"/>
      <c r="D429" s="184"/>
      <c r="E429" s="184"/>
      <c r="F429" s="184"/>
      <c r="G429" s="184"/>
      <c r="H429" s="184"/>
      <c r="I429" s="184"/>
      <c r="J429" s="184"/>
      <c r="K429" s="184"/>
      <c r="L429" s="184"/>
    </row>
    <row r="430" spans="1:12" ht="11.25">
      <c r="A430" s="184"/>
      <c r="B430" s="184"/>
      <c r="C430" s="184"/>
      <c r="D430" s="184"/>
      <c r="E430" s="184"/>
      <c r="F430" s="184"/>
      <c r="G430" s="184"/>
      <c r="H430" s="184"/>
      <c r="I430" s="184"/>
      <c r="J430" s="184"/>
      <c r="K430" s="184"/>
      <c r="L430" s="184"/>
    </row>
    <row r="431" spans="1:12" ht="11.25">
      <c r="A431" s="184"/>
      <c r="B431" s="184"/>
      <c r="C431" s="184"/>
      <c r="D431" s="184"/>
      <c r="E431" s="184"/>
      <c r="F431" s="184"/>
      <c r="G431" s="184"/>
      <c r="H431" s="184"/>
      <c r="I431" s="184"/>
      <c r="J431" s="184"/>
      <c r="K431" s="184"/>
      <c r="L431" s="184"/>
    </row>
    <row r="432" spans="1:12" ht="11.25">
      <c r="A432" s="184"/>
      <c r="B432" s="184"/>
      <c r="C432" s="184"/>
      <c r="D432" s="184"/>
      <c r="E432" s="184"/>
      <c r="F432" s="184"/>
      <c r="G432" s="184"/>
      <c r="H432" s="184"/>
      <c r="I432" s="184"/>
      <c r="J432" s="184"/>
      <c r="K432" s="184"/>
      <c r="L432" s="184"/>
    </row>
    <row r="433" spans="1:12" ht="11.25">
      <c r="A433" s="184"/>
      <c r="B433" s="184"/>
      <c r="C433" s="184"/>
      <c r="D433" s="184"/>
      <c r="E433" s="184"/>
      <c r="F433" s="184"/>
      <c r="G433" s="184"/>
      <c r="H433" s="184"/>
      <c r="I433" s="184"/>
      <c r="J433" s="184"/>
      <c r="K433" s="184"/>
      <c r="L433" s="184"/>
    </row>
    <row r="434" spans="1:12" ht="11.25">
      <c r="A434" s="184"/>
      <c r="B434" s="184"/>
      <c r="C434" s="184"/>
      <c r="D434" s="184"/>
      <c r="E434" s="184"/>
      <c r="F434" s="184"/>
      <c r="G434" s="184"/>
      <c r="H434" s="184"/>
      <c r="I434" s="184"/>
      <c r="J434" s="184"/>
      <c r="K434" s="184"/>
      <c r="L434" s="184"/>
    </row>
    <row r="435" spans="1:12" ht="11.25">
      <c r="A435" s="184"/>
      <c r="B435" s="184"/>
      <c r="C435" s="184"/>
      <c r="D435" s="184"/>
      <c r="E435" s="184"/>
      <c r="F435" s="184"/>
      <c r="G435" s="184"/>
      <c r="H435" s="184"/>
      <c r="I435" s="184"/>
      <c r="J435" s="184"/>
      <c r="K435" s="184"/>
      <c r="L435" s="184"/>
    </row>
    <row r="436" spans="1:12" ht="11.25">
      <c r="A436" s="184"/>
      <c r="B436" s="184"/>
      <c r="C436" s="184"/>
      <c r="D436" s="184"/>
      <c r="E436" s="184"/>
      <c r="F436" s="184"/>
      <c r="G436" s="184"/>
      <c r="H436" s="184"/>
      <c r="I436" s="184"/>
      <c r="J436" s="184"/>
      <c r="K436" s="184"/>
      <c r="L436" s="184"/>
    </row>
    <row r="437" spans="1:12" ht="11.25">
      <c r="A437" s="184"/>
      <c r="B437" s="184"/>
      <c r="C437" s="184"/>
      <c r="D437" s="184"/>
      <c r="E437" s="184"/>
      <c r="F437" s="184"/>
      <c r="G437" s="184"/>
      <c r="H437" s="184"/>
      <c r="I437" s="184"/>
      <c r="J437" s="184"/>
      <c r="K437" s="184"/>
      <c r="L437" s="184"/>
    </row>
    <row r="438" spans="1:12" ht="11.25">
      <c r="A438" s="184"/>
      <c r="B438" s="184"/>
      <c r="C438" s="184"/>
      <c r="D438" s="184"/>
      <c r="E438" s="184"/>
      <c r="F438" s="184"/>
      <c r="G438" s="184"/>
      <c r="H438" s="184"/>
      <c r="I438" s="184"/>
      <c r="J438" s="184"/>
      <c r="K438" s="184"/>
      <c r="L438" s="184"/>
    </row>
    <row r="439" spans="1:12" ht="11.25">
      <c r="A439" s="184"/>
      <c r="B439" s="184"/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</row>
    <row r="440" spans="1:12" ht="11.25">
      <c r="A440" s="184"/>
      <c r="B440" s="184"/>
      <c r="C440" s="184"/>
      <c r="D440" s="184"/>
      <c r="E440" s="184"/>
      <c r="F440" s="184"/>
      <c r="G440" s="184"/>
      <c r="H440" s="184"/>
      <c r="I440" s="184"/>
      <c r="J440" s="184"/>
      <c r="K440" s="184"/>
      <c r="L440" s="184"/>
    </row>
    <row r="441" spans="1:12" ht="11.25">
      <c r="A441" s="184"/>
      <c r="B441" s="184"/>
      <c r="C441" s="184"/>
      <c r="D441" s="184"/>
      <c r="E441" s="184"/>
      <c r="F441" s="184"/>
      <c r="G441" s="184"/>
      <c r="H441" s="184"/>
      <c r="I441" s="184"/>
      <c r="J441" s="184"/>
      <c r="K441" s="184"/>
      <c r="L441" s="184"/>
    </row>
    <row r="442" spans="1:12" ht="11.25">
      <c r="A442" s="184"/>
      <c r="B442" s="184"/>
      <c r="C442" s="184"/>
      <c r="D442" s="184"/>
      <c r="E442" s="184"/>
      <c r="F442" s="184"/>
      <c r="G442" s="184"/>
      <c r="H442" s="184"/>
      <c r="I442" s="184"/>
      <c r="J442" s="184"/>
      <c r="K442" s="184"/>
      <c r="L442" s="184"/>
    </row>
    <row r="443" spans="1:12" ht="11.25">
      <c r="A443" s="184"/>
      <c r="B443" s="184"/>
      <c r="C443" s="184"/>
      <c r="D443" s="184"/>
      <c r="E443" s="184"/>
      <c r="F443" s="184"/>
      <c r="G443" s="184"/>
      <c r="H443" s="184"/>
      <c r="I443" s="184"/>
      <c r="J443" s="184"/>
      <c r="K443" s="184"/>
      <c r="L443" s="184"/>
    </row>
    <row r="444" spans="1:12" ht="11.25">
      <c r="A444" s="184"/>
      <c r="B444" s="184"/>
      <c r="C444" s="184"/>
      <c r="D444" s="184"/>
      <c r="E444" s="184"/>
      <c r="F444" s="184"/>
      <c r="G444" s="184"/>
      <c r="H444" s="184"/>
      <c r="I444" s="184"/>
      <c r="J444" s="184"/>
      <c r="K444" s="184"/>
      <c r="L444" s="184"/>
    </row>
    <row r="445" spans="1:12" ht="11.25">
      <c r="A445" s="184"/>
      <c r="B445" s="184"/>
      <c r="C445" s="184"/>
      <c r="D445" s="184"/>
      <c r="E445" s="184"/>
      <c r="F445" s="184"/>
      <c r="G445" s="184"/>
      <c r="H445" s="184"/>
      <c r="I445" s="184"/>
      <c r="J445" s="184"/>
      <c r="K445" s="184"/>
      <c r="L445" s="184"/>
    </row>
    <row r="446" spans="1:12" ht="11.25">
      <c r="A446" s="184"/>
      <c r="B446" s="184"/>
      <c r="C446" s="184"/>
      <c r="D446" s="184"/>
      <c r="E446" s="184"/>
      <c r="F446" s="184"/>
      <c r="G446" s="184"/>
      <c r="H446" s="184"/>
      <c r="I446" s="184"/>
      <c r="J446" s="184"/>
      <c r="K446" s="184"/>
      <c r="L446" s="184"/>
    </row>
    <row r="447" spans="1:12" ht="11.25">
      <c r="A447" s="184"/>
      <c r="B447" s="184"/>
      <c r="C447" s="184"/>
      <c r="D447" s="184"/>
      <c r="E447" s="184"/>
      <c r="F447" s="184"/>
      <c r="G447" s="184"/>
      <c r="H447" s="184"/>
      <c r="I447" s="184"/>
      <c r="J447" s="184"/>
      <c r="K447" s="184"/>
      <c r="L447" s="184"/>
    </row>
    <row r="448" spans="1:12" ht="11.25">
      <c r="A448" s="184"/>
      <c r="B448" s="184"/>
      <c r="C448" s="184"/>
      <c r="D448" s="184"/>
      <c r="E448" s="184"/>
      <c r="F448" s="184"/>
      <c r="G448" s="184"/>
      <c r="H448" s="184"/>
      <c r="I448" s="184"/>
      <c r="J448" s="184"/>
      <c r="K448" s="184"/>
      <c r="L448" s="184"/>
    </row>
    <row r="449" spans="1:12" ht="11.25">
      <c r="A449" s="184"/>
      <c r="B449" s="184"/>
      <c r="C449" s="184"/>
      <c r="D449" s="184"/>
      <c r="E449" s="184"/>
      <c r="F449" s="184"/>
      <c r="G449" s="184"/>
      <c r="H449" s="184"/>
      <c r="I449" s="184"/>
      <c r="J449" s="184"/>
      <c r="K449" s="184"/>
      <c r="L449" s="184"/>
    </row>
    <row r="450" spans="1:12" ht="11.25">
      <c r="A450" s="184"/>
      <c r="B450" s="184"/>
      <c r="C450" s="184"/>
      <c r="D450" s="184"/>
      <c r="E450" s="184"/>
      <c r="F450" s="184"/>
      <c r="G450" s="184"/>
      <c r="H450" s="184"/>
      <c r="I450" s="184"/>
      <c r="J450" s="184"/>
      <c r="K450" s="184"/>
      <c r="L450" s="184"/>
    </row>
    <row r="451" spans="1:12" ht="11.25">
      <c r="A451" s="184"/>
      <c r="B451" s="184"/>
      <c r="C451" s="184"/>
      <c r="D451" s="184"/>
      <c r="E451" s="184"/>
      <c r="F451" s="184"/>
      <c r="G451" s="184"/>
      <c r="H451" s="184"/>
      <c r="I451" s="184"/>
      <c r="J451" s="184"/>
      <c r="K451" s="184"/>
      <c r="L451" s="184"/>
    </row>
    <row r="452" spans="1:12" ht="11.25">
      <c r="A452" s="184"/>
      <c r="B452" s="184"/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</row>
    <row r="453" spans="1:12" ht="11.25">
      <c r="A453" s="184"/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</row>
    <row r="454" spans="1:12" ht="11.25">
      <c r="A454" s="184"/>
      <c r="B454" s="184"/>
      <c r="C454" s="184"/>
      <c r="D454" s="184"/>
      <c r="E454" s="184"/>
      <c r="F454" s="184"/>
      <c r="G454" s="184"/>
      <c r="H454" s="184"/>
      <c r="I454" s="184"/>
      <c r="J454" s="184"/>
      <c r="K454" s="184"/>
      <c r="L454" s="184"/>
    </row>
    <row r="455" spans="1:12" ht="11.25">
      <c r="A455" s="184"/>
      <c r="B455" s="184"/>
      <c r="C455" s="184"/>
      <c r="D455" s="184"/>
      <c r="E455" s="184"/>
      <c r="F455" s="184"/>
      <c r="G455" s="184"/>
      <c r="H455" s="184"/>
      <c r="I455" s="184"/>
      <c r="J455" s="184"/>
      <c r="K455" s="184"/>
      <c r="L455" s="184"/>
    </row>
    <row r="456" spans="1:12" ht="11.25">
      <c r="A456" s="184"/>
      <c r="B456" s="184"/>
      <c r="C456" s="184"/>
      <c r="D456" s="184"/>
      <c r="E456" s="184"/>
      <c r="F456" s="184"/>
      <c r="G456" s="184"/>
      <c r="H456" s="184"/>
      <c r="I456" s="184"/>
      <c r="J456" s="184"/>
      <c r="K456" s="184"/>
      <c r="L456" s="184"/>
    </row>
    <row r="457" spans="1:12" ht="11.25">
      <c r="A457" s="184"/>
      <c r="B457" s="184"/>
      <c r="C457" s="184"/>
      <c r="D457" s="184"/>
      <c r="E457" s="184"/>
      <c r="F457" s="184"/>
      <c r="G457" s="184"/>
      <c r="H457" s="184"/>
      <c r="I457" s="184"/>
      <c r="J457" s="184"/>
      <c r="K457" s="184"/>
      <c r="L457" s="184"/>
    </row>
    <row r="458" spans="1:12" ht="11.25">
      <c r="A458" s="184"/>
      <c r="B458" s="184"/>
      <c r="C458" s="184"/>
      <c r="D458" s="184"/>
      <c r="E458" s="184"/>
      <c r="F458" s="184"/>
      <c r="G458" s="184"/>
      <c r="H458" s="184"/>
      <c r="I458" s="184"/>
      <c r="J458" s="184"/>
      <c r="K458" s="184"/>
      <c r="L458" s="184"/>
    </row>
    <row r="459" spans="1:12" ht="11.25">
      <c r="A459" s="184"/>
      <c r="B459" s="184"/>
      <c r="C459" s="184"/>
      <c r="D459" s="184"/>
      <c r="E459" s="184"/>
      <c r="F459" s="184"/>
      <c r="G459" s="184"/>
      <c r="H459" s="184"/>
      <c r="I459" s="184"/>
      <c r="J459" s="184"/>
      <c r="K459" s="184"/>
      <c r="L459" s="184"/>
    </row>
    <row r="460" spans="1:12" ht="11.25">
      <c r="A460" s="184"/>
      <c r="B460" s="184"/>
      <c r="C460" s="184"/>
      <c r="D460" s="184"/>
      <c r="E460" s="184"/>
      <c r="F460" s="184"/>
      <c r="G460" s="184"/>
      <c r="H460" s="184"/>
      <c r="I460" s="184"/>
      <c r="J460" s="184"/>
      <c r="K460" s="184"/>
      <c r="L460" s="184"/>
    </row>
    <row r="461" spans="1:12" ht="11.25">
      <c r="A461" s="184"/>
      <c r="B461" s="184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</row>
    <row r="462" spans="1:12" ht="11.25">
      <c r="A462" s="184"/>
      <c r="B462" s="184"/>
      <c r="C462" s="184"/>
      <c r="D462" s="184"/>
      <c r="E462" s="184"/>
      <c r="F462" s="184"/>
      <c r="G462" s="184"/>
      <c r="H462" s="184"/>
      <c r="I462" s="184"/>
      <c r="J462" s="184"/>
      <c r="K462" s="184"/>
      <c r="L462" s="184"/>
    </row>
    <row r="463" spans="1:12" ht="11.25">
      <c r="A463" s="184"/>
      <c r="B463" s="184"/>
      <c r="C463" s="184"/>
      <c r="D463" s="184"/>
      <c r="E463" s="184"/>
      <c r="F463" s="184"/>
      <c r="G463" s="184"/>
      <c r="H463" s="184"/>
      <c r="I463" s="184"/>
      <c r="J463" s="184"/>
      <c r="K463" s="184"/>
      <c r="L463" s="184"/>
    </row>
    <row r="464" spans="1:12" ht="11.25">
      <c r="A464" s="184"/>
      <c r="B464" s="184"/>
      <c r="C464" s="184"/>
      <c r="D464" s="184"/>
      <c r="E464" s="184"/>
      <c r="F464" s="184"/>
      <c r="G464" s="184"/>
      <c r="H464" s="184"/>
      <c r="I464" s="184"/>
      <c r="J464" s="184"/>
      <c r="K464" s="184"/>
      <c r="L464" s="184"/>
    </row>
    <row r="465" spans="1:12" ht="11.25">
      <c r="A465" s="184"/>
      <c r="B465" s="184"/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</row>
    <row r="466" spans="1:12" ht="11.25">
      <c r="A466" s="184"/>
      <c r="B466" s="184"/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</row>
    <row r="467" spans="1:12" ht="11.25">
      <c r="A467" s="184"/>
      <c r="B467" s="184"/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</row>
    <row r="468" spans="1:12" ht="11.25">
      <c r="A468" s="184"/>
      <c r="B468" s="184"/>
      <c r="C468" s="184"/>
      <c r="D468" s="184"/>
      <c r="E468" s="184"/>
      <c r="F468" s="184"/>
      <c r="G468" s="184"/>
      <c r="H468" s="184"/>
      <c r="I468" s="184"/>
      <c r="J468" s="184"/>
      <c r="K468" s="184"/>
      <c r="L468" s="184"/>
    </row>
    <row r="469" spans="1:12" ht="11.25">
      <c r="A469" s="184"/>
      <c r="B469" s="184"/>
      <c r="C469" s="184"/>
      <c r="D469" s="184"/>
      <c r="E469" s="184"/>
      <c r="F469" s="184"/>
      <c r="G469" s="184"/>
      <c r="H469" s="184"/>
      <c r="I469" s="184"/>
      <c r="J469" s="184"/>
      <c r="K469" s="184"/>
      <c r="L469" s="184"/>
    </row>
    <row r="470" spans="1:12" ht="11.25">
      <c r="A470" s="184"/>
      <c r="B470" s="184"/>
      <c r="C470" s="184"/>
      <c r="D470" s="184"/>
      <c r="E470" s="184"/>
      <c r="F470" s="184"/>
      <c r="G470" s="184"/>
      <c r="H470" s="184"/>
      <c r="I470" s="184"/>
      <c r="J470" s="184"/>
      <c r="K470" s="184"/>
      <c r="L470" s="184"/>
    </row>
    <row r="471" spans="1:12" ht="11.25">
      <c r="A471" s="184"/>
      <c r="B471" s="184"/>
      <c r="C471" s="184"/>
      <c r="D471" s="184"/>
      <c r="E471" s="184"/>
      <c r="F471" s="184"/>
      <c r="G471" s="184"/>
      <c r="H471" s="184"/>
      <c r="I471" s="184"/>
      <c r="J471" s="184"/>
      <c r="K471" s="184"/>
      <c r="L471" s="184"/>
    </row>
    <row r="472" spans="1:12" ht="11.25">
      <c r="A472" s="184"/>
      <c r="B472" s="184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</row>
    <row r="473" spans="1:12" ht="11.25">
      <c r="A473" s="184"/>
      <c r="B473" s="184"/>
      <c r="C473" s="184"/>
      <c r="D473" s="184"/>
      <c r="E473" s="184"/>
      <c r="F473" s="184"/>
      <c r="G473" s="184"/>
      <c r="H473" s="184"/>
      <c r="I473" s="184"/>
      <c r="J473" s="184"/>
      <c r="K473" s="184"/>
      <c r="L473" s="184"/>
    </row>
    <row r="474" spans="1:12" ht="11.25">
      <c r="A474" s="184"/>
      <c r="B474" s="184"/>
      <c r="C474" s="184"/>
      <c r="D474" s="184"/>
      <c r="E474" s="184"/>
      <c r="F474" s="184"/>
      <c r="G474" s="184"/>
      <c r="H474" s="184"/>
      <c r="I474" s="184"/>
      <c r="J474" s="184"/>
      <c r="K474" s="184"/>
      <c r="L474" s="184"/>
    </row>
    <row r="475" spans="1:12" ht="11.25">
      <c r="A475" s="184"/>
      <c r="B475" s="184"/>
      <c r="C475" s="184"/>
      <c r="D475" s="184"/>
      <c r="E475" s="184"/>
      <c r="F475" s="184"/>
      <c r="G475" s="184"/>
      <c r="H475" s="184"/>
      <c r="I475" s="184"/>
      <c r="J475" s="184"/>
      <c r="K475" s="184"/>
      <c r="L475" s="184"/>
    </row>
    <row r="476" spans="1:12" ht="11.25">
      <c r="A476" s="184"/>
      <c r="B476" s="184"/>
      <c r="C476" s="184"/>
      <c r="D476" s="184"/>
      <c r="E476" s="184"/>
      <c r="F476" s="184"/>
      <c r="G476" s="184"/>
      <c r="H476" s="184"/>
      <c r="I476" s="184"/>
      <c r="J476" s="184"/>
      <c r="K476" s="184"/>
      <c r="L476" s="184"/>
    </row>
    <row r="477" spans="1:12" ht="11.25">
      <c r="A477" s="184"/>
      <c r="B477" s="184"/>
      <c r="C477" s="184"/>
      <c r="D477" s="184"/>
      <c r="E477" s="184"/>
      <c r="F477" s="184"/>
      <c r="G477" s="184"/>
      <c r="H477" s="184"/>
      <c r="I477" s="184"/>
      <c r="J477" s="184"/>
      <c r="K477" s="184"/>
      <c r="L477" s="184"/>
    </row>
    <row r="478" spans="1:12" ht="11.25">
      <c r="A478" s="184"/>
      <c r="B478" s="184"/>
      <c r="C478" s="184"/>
      <c r="D478" s="184"/>
      <c r="E478" s="184"/>
      <c r="F478" s="184"/>
      <c r="G478" s="184"/>
      <c r="H478" s="184"/>
      <c r="I478" s="184"/>
      <c r="J478" s="184"/>
      <c r="K478" s="184"/>
      <c r="L478" s="184"/>
    </row>
    <row r="479" spans="1:12" ht="11.25">
      <c r="A479" s="184"/>
      <c r="B479" s="184"/>
      <c r="C479" s="184"/>
      <c r="D479" s="184"/>
      <c r="E479" s="184"/>
      <c r="F479" s="184"/>
      <c r="G479" s="184"/>
      <c r="H479" s="184"/>
      <c r="I479" s="184"/>
      <c r="J479" s="184"/>
      <c r="K479" s="184"/>
      <c r="L479" s="184"/>
    </row>
    <row r="480" spans="1:12" ht="11.25">
      <c r="A480" s="184"/>
      <c r="B480" s="184"/>
      <c r="C480" s="184"/>
      <c r="D480" s="184"/>
      <c r="E480" s="184"/>
      <c r="F480" s="184"/>
      <c r="G480" s="184"/>
      <c r="H480" s="184"/>
      <c r="I480" s="184"/>
      <c r="J480" s="184"/>
      <c r="K480" s="184"/>
      <c r="L480" s="184"/>
    </row>
    <row r="481" spans="1:12" ht="11.25">
      <c r="A481" s="184"/>
      <c r="B481" s="184"/>
      <c r="C481" s="184"/>
      <c r="D481" s="184"/>
      <c r="E481" s="184"/>
      <c r="F481" s="184"/>
      <c r="G481" s="184"/>
      <c r="H481" s="184"/>
      <c r="I481" s="184"/>
      <c r="J481" s="184"/>
      <c r="K481" s="184"/>
      <c r="L481" s="184"/>
    </row>
    <row r="482" spans="1:12" ht="11.25">
      <c r="A482" s="184"/>
      <c r="B482" s="184"/>
      <c r="C482" s="184"/>
      <c r="D482" s="184"/>
      <c r="E482" s="184"/>
      <c r="F482" s="184"/>
      <c r="G482" s="184"/>
      <c r="H482" s="184"/>
      <c r="I482" s="184"/>
      <c r="J482" s="184"/>
      <c r="K482" s="184"/>
      <c r="L482" s="184"/>
    </row>
    <row r="483" spans="1:12" ht="11.25">
      <c r="A483" s="184"/>
      <c r="B483" s="184"/>
      <c r="C483" s="184"/>
      <c r="D483" s="184"/>
      <c r="E483" s="184"/>
      <c r="F483" s="184"/>
      <c r="G483" s="184"/>
      <c r="H483" s="184"/>
      <c r="I483" s="184"/>
      <c r="J483" s="184"/>
      <c r="K483" s="184"/>
      <c r="L483" s="184"/>
    </row>
    <row r="484" spans="1:12" ht="11.25">
      <c r="A484" s="184"/>
      <c r="B484" s="184"/>
      <c r="C484" s="184"/>
      <c r="D484" s="184"/>
      <c r="E484" s="184"/>
      <c r="F484" s="184"/>
      <c r="G484" s="184"/>
      <c r="H484" s="184"/>
      <c r="I484" s="184"/>
      <c r="J484" s="184"/>
      <c r="K484" s="184"/>
      <c r="L484" s="184"/>
    </row>
    <row r="485" spans="1:12" ht="11.25">
      <c r="A485" s="184"/>
      <c r="B485" s="184"/>
      <c r="C485" s="184"/>
      <c r="D485" s="184"/>
      <c r="E485" s="184"/>
      <c r="F485" s="184"/>
      <c r="G485" s="184"/>
      <c r="H485" s="184"/>
      <c r="I485" s="184"/>
      <c r="J485" s="184"/>
      <c r="K485" s="184"/>
      <c r="L485" s="184"/>
    </row>
    <row r="486" spans="1:12" ht="11.25">
      <c r="A486" s="184"/>
      <c r="B486" s="184"/>
      <c r="C486" s="184"/>
      <c r="D486" s="184"/>
      <c r="E486" s="184"/>
      <c r="F486" s="184"/>
      <c r="G486" s="184"/>
      <c r="H486" s="184"/>
      <c r="I486" s="184"/>
      <c r="J486" s="184"/>
      <c r="K486" s="184"/>
      <c r="L486" s="184"/>
    </row>
    <row r="487" spans="1:12" ht="11.25">
      <c r="A487" s="184"/>
      <c r="B487" s="184"/>
      <c r="C487" s="184"/>
      <c r="D487" s="184"/>
      <c r="E487" s="184"/>
      <c r="F487" s="184"/>
      <c r="G487" s="184"/>
      <c r="H487" s="184"/>
      <c r="I487" s="184"/>
      <c r="J487" s="184"/>
      <c r="K487" s="184"/>
      <c r="L487" s="184"/>
    </row>
    <row r="488" spans="1:12" ht="11.25">
      <c r="A488" s="184"/>
      <c r="B488" s="184"/>
      <c r="C488" s="184"/>
      <c r="D488" s="184"/>
      <c r="E488" s="184"/>
      <c r="F488" s="184"/>
      <c r="G488" s="184"/>
      <c r="H488" s="184"/>
      <c r="I488" s="184"/>
      <c r="J488" s="184"/>
      <c r="K488" s="184"/>
      <c r="L488" s="184"/>
    </row>
    <row r="489" spans="1:12" ht="11.25">
      <c r="A489" s="184"/>
      <c r="B489" s="184"/>
      <c r="C489" s="184"/>
      <c r="D489" s="184"/>
      <c r="E489" s="184"/>
      <c r="F489" s="184"/>
      <c r="G489" s="184"/>
      <c r="H489" s="184"/>
      <c r="I489" s="184"/>
      <c r="J489" s="184"/>
      <c r="K489" s="184"/>
      <c r="L489" s="184"/>
    </row>
    <row r="490" spans="1:12" ht="11.25">
      <c r="A490" s="184"/>
      <c r="B490" s="184"/>
      <c r="C490" s="184"/>
      <c r="D490" s="184"/>
      <c r="E490" s="184"/>
      <c r="F490" s="184"/>
      <c r="G490" s="184"/>
      <c r="H490" s="184"/>
      <c r="I490" s="184"/>
      <c r="J490" s="184"/>
      <c r="K490" s="184"/>
      <c r="L490" s="184"/>
    </row>
    <row r="491" spans="1:12" ht="11.25">
      <c r="A491" s="184"/>
      <c r="B491" s="184"/>
      <c r="C491" s="184"/>
      <c r="D491" s="184"/>
      <c r="E491" s="184"/>
      <c r="F491" s="184"/>
      <c r="G491" s="184"/>
      <c r="H491" s="184"/>
      <c r="I491" s="184"/>
      <c r="J491" s="184"/>
      <c r="K491" s="184"/>
      <c r="L491" s="184"/>
    </row>
    <row r="492" spans="1:12" ht="11.25">
      <c r="A492" s="184"/>
      <c r="B492" s="184"/>
      <c r="C492" s="184"/>
      <c r="D492" s="184"/>
      <c r="E492" s="184"/>
      <c r="F492" s="184"/>
      <c r="G492" s="184"/>
      <c r="H492" s="184"/>
      <c r="I492" s="184"/>
      <c r="J492" s="184"/>
      <c r="K492" s="184"/>
      <c r="L492" s="184"/>
    </row>
    <row r="493" spans="1:12" ht="11.25">
      <c r="A493" s="184"/>
      <c r="B493" s="184"/>
      <c r="C493" s="184"/>
      <c r="D493" s="184"/>
      <c r="E493" s="184"/>
      <c r="F493" s="184"/>
      <c r="G493" s="184"/>
      <c r="H493" s="184"/>
      <c r="I493" s="184"/>
      <c r="J493" s="184"/>
      <c r="K493" s="184"/>
      <c r="L493" s="184"/>
    </row>
    <row r="494" spans="1:12" ht="11.25">
      <c r="A494" s="184"/>
      <c r="B494" s="184"/>
      <c r="C494" s="184"/>
      <c r="D494" s="184"/>
      <c r="E494" s="184"/>
      <c r="F494" s="184"/>
      <c r="G494" s="184"/>
      <c r="H494" s="184"/>
      <c r="I494" s="184"/>
      <c r="J494" s="184"/>
      <c r="K494" s="184"/>
      <c r="L494" s="184"/>
    </row>
    <row r="495" spans="1:12" ht="11.25">
      <c r="A495" s="184"/>
      <c r="B495" s="184"/>
      <c r="C495" s="184"/>
      <c r="D495" s="184"/>
      <c r="E495" s="184"/>
      <c r="F495" s="184"/>
      <c r="G495" s="184"/>
      <c r="H495" s="184"/>
      <c r="I495" s="184"/>
      <c r="J495" s="184"/>
      <c r="K495" s="184"/>
      <c r="L495" s="184"/>
    </row>
    <row r="496" spans="1:12" ht="11.25">
      <c r="A496" s="184"/>
      <c r="B496" s="184"/>
      <c r="C496" s="184"/>
      <c r="D496" s="184"/>
      <c r="E496" s="184"/>
      <c r="F496" s="184"/>
      <c r="G496" s="184"/>
      <c r="H496" s="184"/>
      <c r="I496" s="184"/>
      <c r="J496" s="184"/>
      <c r="K496" s="184"/>
      <c r="L496" s="184"/>
    </row>
    <row r="497" spans="1:12" ht="11.25">
      <c r="A497" s="184"/>
      <c r="B497" s="184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</row>
    <row r="498" spans="1:12" ht="11.25">
      <c r="A498" s="184"/>
      <c r="B498" s="184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</row>
    <row r="499" spans="1:12" ht="11.25">
      <c r="A499" s="184"/>
      <c r="B499" s="184"/>
      <c r="C499" s="184"/>
      <c r="D499" s="184"/>
      <c r="E499" s="184"/>
      <c r="F499" s="184"/>
      <c r="G499" s="184"/>
      <c r="H499" s="184"/>
      <c r="I499" s="184"/>
      <c r="J499" s="184"/>
      <c r="K499" s="184"/>
      <c r="L499" s="184"/>
    </row>
    <row r="500" spans="1:12" ht="11.25">
      <c r="A500" s="184"/>
      <c r="B500" s="184"/>
      <c r="C500" s="184"/>
      <c r="D500" s="184"/>
      <c r="E500" s="184"/>
      <c r="F500" s="184"/>
      <c r="G500" s="184"/>
      <c r="H500" s="184"/>
      <c r="I500" s="184"/>
      <c r="J500" s="184"/>
      <c r="K500" s="184"/>
      <c r="L500" s="184"/>
    </row>
    <row r="501" spans="1:12" ht="11.25">
      <c r="A501" s="184"/>
      <c r="B501" s="184"/>
      <c r="C501" s="184"/>
      <c r="D501" s="184"/>
      <c r="E501" s="184"/>
      <c r="F501" s="184"/>
      <c r="G501" s="184"/>
      <c r="H501" s="184"/>
      <c r="I501" s="184"/>
      <c r="J501" s="184"/>
      <c r="K501" s="184"/>
      <c r="L501" s="184"/>
    </row>
    <row r="502" spans="1:12" ht="11.25">
      <c r="A502" s="184"/>
      <c r="B502" s="184"/>
      <c r="C502" s="184"/>
      <c r="D502" s="184"/>
      <c r="E502" s="184"/>
      <c r="F502" s="184"/>
      <c r="G502" s="184"/>
      <c r="H502" s="184"/>
      <c r="I502" s="184"/>
      <c r="J502" s="184"/>
      <c r="K502" s="184"/>
      <c r="L502" s="184"/>
    </row>
    <row r="503" spans="1:12" ht="11.25">
      <c r="A503" s="184"/>
      <c r="B503" s="184"/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</row>
    <row r="504" spans="1:12" ht="11.25">
      <c r="A504" s="184"/>
      <c r="B504" s="184"/>
      <c r="C504" s="184"/>
      <c r="D504" s="184"/>
      <c r="E504" s="184"/>
      <c r="F504" s="184"/>
      <c r="G504" s="184"/>
      <c r="H504" s="184"/>
      <c r="I504" s="184"/>
      <c r="J504" s="184"/>
      <c r="K504" s="184"/>
      <c r="L504" s="184"/>
    </row>
    <row r="505" spans="1:12" ht="11.25">
      <c r="A505" s="184"/>
      <c r="B505" s="184"/>
      <c r="C505" s="184"/>
      <c r="D505" s="184"/>
      <c r="E505" s="184"/>
      <c r="F505" s="184"/>
      <c r="G505" s="184"/>
      <c r="H505" s="184"/>
      <c r="I505" s="184"/>
      <c r="J505" s="184"/>
      <c r="K505" s="184"/>
      <c r="L505" s="184"/>
    </row>
    <row r="506" spans="1:12" ht="11.25">
      <c r="A506" s="184"/>
      <c r="B506" s="184"/>
      <c r="C506" s="184"/>
      <c r="D506" s="184"/>
      <c r="E506" s="184"/>
      <c r="F506" s="184"/>
      <c r="G506" s="184"/>
      <c r="H506" s="184"/>
      <c r="I506" s="184"/>
      <c r="J506" s="184"/>
      <c r="K506" s="184"/>
      <c r="L506" s="184"/>
    </row>
    <row r="507" spans="1:12" ht="11.25">
      <c r="A507" s="184"/>
      <c r="B507" s="184"/>
      <c r="C507" s="184"/>
      <c r="D507" s="184"/>
      <c r="E507" s="184"/>
      <c r="F507" s="184"/>
      <c r="G507" s="184"/>
      <c r="H507" s="184"/>
      <c r="I507" s="184"/>
      <c r="J507" s="184"/>
      <c r="K507" s="184"/>
      <c r="L507" s="184"/>
    </row>
    <row r="508" spans="1:12" ht="11.25">
      <c r="A508" s="184"/>
      <c r="B508" s="184"/>
      <c r="C508" s="184"/>
      <c r="D508" s="184"/>
      <c r="E508" s="184"/>
      <c r="F508" s="184"/>
      <c r="G508" s="184"/>
      <c r="H508" s="184"/>
      <c r="I508" s="184"/>
      <c r="J508" s="184"/>
      <c r="K508" s="184"/>
      <c r="L508" s="184"/>
    </row>
    <row r="509" spans="1:12" ht="11.25">
      <c r="A509" s="184"/>
      <c r="B509" s="184"/>
      <c r="C509" s="184"/>
      <c r="D509" s="184"/>
      <c r="E509" s="184"/>
      <c r="F509" s="184"/>
      <c r="G509" s="184"/>
      <c r="H509" s="184"/>
      <c r="I509" s="184"/>
      <c r="J509" s="184"/>
      <c r="K509" s="184"/>
      <c r="L509" s="184"/>
    </row>
    <row r="510" spans="1:12" ht="11.25">
      <c r="A510" s="184"/>
      <c r="B510" s="184"/>
      <c r="C510" s="184"/>
      <c r="D510" s="184"/>
      <c r="E510" s="184"/>
      <c r="F510" s="184"/>
      <c r="G510" s="184"/>
      <c r="H510" s="184"/>
      <c r="I510" s="184"/>
      <c r="J510" s="184"/>
      <c r="K510" s="184"/>
      <c r="L510" s="184"/>
    </row>
    <row r="511" spans="1:12" ht="11.25">
      <c r="A511" s="184"/>
      <c r="B511" s="184"/>
      <c r="C511" s="184"/>
      <c r="D511" s="184"/>
      <c r="E511" s="184"/>
      <c r="F511" s="184"/>
      <c r="G511" s="184"/>
      <c r="H511" s="184"/>
      <c r="I511" s="184"/>
      <c r="J511" s="184"/>
      <c r="K511" s="184"/>
      <c r="L511" s="184"/>
    </row>
    <row r="512" spans="1:12" ht="11.25">
      <c r="A512" s="184"/>
      <c r="B512" s="184"/>
      <c r="C512" s="184"/>
      <c r="D512" s="184"/>
      <c r="E512" s="184"/>
      <c r="F512" s="184"/>
      <c r="G512" s="184"/>
      <c r="H512" s="184"/>
      <c r="I512" s="184"/>
      <c r="J512" s="184"/>
      <c r="K512" s="184"/>
      <c r="L512" s="184"/>
    </row>
    <row r="513" spans="1:12" ht="11.25">
      <c r="A513" s="184"/>
      <c r="B513" s="184"/>
      <c r="C513" s="184"/>
      <c r="D513" s="184"/>
      <c r="E513" s="184"/>
      <c r="F513" s="184"/>
      <c r="G513" s="184"/>
      <c r="H513" s="184"/>
      <c r="I513" s="184"/>
      <c r="J513" s="184"/>
      <c r="K513" s="184"/>
      <c r="L513" s="184"/>
    </row>
    <row r="514" spans="1:12" ht="11.25">
      <c r="A514" s="184"/>
      <c r="B514" s="184"/>
      <c r="C514" s="184"/>
      <c r="D514" s="184"/>
      <c r="E514" s="184"/>
      <c r="F514" s="184"/>
      <c r="G514" s="184"/>
      <c r="H514" s="184"/>
      <c r="I514" s="184"/>
      <c r="J514" s="184"/>
      <c r="K514" s="184"/>
      <c r="L514" s="184"/>
    </row>
    <row r="515" spans="1:12" ht="11.25">
      <c r="A515" s="184"/>
      <c r="B515" s="184"/>
      <c r="C515" s="184"/>
      <c r="D515" s="184"/>
      <c r="E515" s="184"/>
      <c r="F515" s="184"/>
      <c r="G515" s="184"/>
      <c r="H515" s="184"/>
      <c r="I515" s="184"/>
      <c r="J515" s="184"/>
      <c r="K515" s="184"/>
      <c r="L515" s="184"/>
    </row>
    <row r="516" spans="1:12" ht="11.25">
      <c r="A516" s="184"/>
      <c r="B516" s="184"/>
      <c r="C516" s="184"/>
      <c r="D516" s="184"/>
      <c r="E516" s="184"/>
      <c r="F516" s="184"/>
      <c r="G516" s="184"/>
      <c r="H516" s="184"/>
      <c r="I516" s="184"/>
      <c r="J516" s="184"/>
      <c r="K516" s="184"/>
      <c r="L516" s="184"/>
    </row>
    <row r="517" spans="1:12" ht="11.25">
      <c r="A517" s="184"/>
      <c r="B517" s="184"/>
      <c r="C517" s="184"/>
      <c r="D517" s="184"/>
      <c r="E517" s="184"/>
      <c r="F517" s="184"/>
      <c r="G517" s="184"/>
      <c r="H517" s="184"/>
      <c r="I517" s="184"/>
      <c r="J517" s="184"/>
      <c r="K517" s="184"/>
      <c r="L517" s="184"/>
    </row>
    <row r="518" spans="1:12" ht="11.25">
      <c r="A518" s="184"/>
      <c r="B518" s="184"/>
      <c r="C518" s="184"/>
      <c r="D518" s="184"/>
      <c r="E518" s="184"/>
      <c r="F518" s="184"/>
      <c r="G518" s="184"/>
      <c r="H518" s="184"/>
      <c r="I518" s="184"/>
      <c r="J518" s="184"/>
      <c r="K518" s="184"/>
      <c r="L518" s="184"/>
    </row>
    <row r="519" spans="1:12" ht="11.25">
      <c r="A519" s="184"/>
      <c r="B519" s="184"/>
      <c r="C519" s="184"/>
      <c r="D519" s="184"/>
      <c r="E519" s="184"/>
      <c r="F519" s="184"/>
      <c r="G519" s="184"/>
      <c r="H519" s="184"/>
      <c r="I519" s="184"/>
      <c r="J519" s="184"/>
      <c r="K519" s="184"/>
      <c r="L519" s="184"/>
    </row>
    <row r="520" spans="1:12" ht="11.25">
      <c r="A520" s="184"/>
      <c r="B520" s="184"/>
      <c r="C520" s="184"/>
      <c r="D520" s="184"/>
      <c r="E520" s="184"/>
      <c r="F520" s="184"/>
      <c r="G520" s="184"/>
      <c r="H520" s="184"/>
      <c r="I520" s="184"/>
      <c r="J520" s="184"/>
      <c r="K520" s="184"/>
      <c r="L520" s="184"/>
    </row>
    <row r="521" spans="1:12" ht="11.25">
      <c r="A521" s="184"/>
      <c r="B521" s="184"/>
      <c r="C521" s="184"/>
      <c r="D521" s="184"/>
      <c r="E521" s="184"/>
      <c r="F521" s="184"/>
      <c r="G521" s="184"/>
      <c r="H521" s="184"/>
      <c r="I521" s="184"/>
      <c r="J521" s="184"/>
      <c r="K521" s="184"/>
      <c r="L521" s="184"/>
    </row>
    <row r="522" spans="1:12" ht="11.25">
      <c r="A522" s="184"/>
      <c r="B522" s="184"/>
      <c r="C522" s="184"/>
      <c r="D522" s="184"/>
      <c r="E522" s="184"/>
      <c r="F522" s="184"/>
      <c r="G522" s="184"/>
      <c r="H522" s="184"/>
      <c r="I522" s="184"/>
      <c r="J522" s="184"/>
      <c r="K522" s="184"/>
      <c r="L522" s="184"/>
    </row>
    <row r="523" spans="1:12" ht="11.25">
      <c r="A523" s="184"/>
      <c r="B523" s="184"/>
      <c r="C523" s="184"/>
      <c r="D523" s="184"/>
      <c r="E523" s="184"/>
      <c r="F523" s="184"/>
      <c r="G523" s="184"/>
      <c r="H523" s="184"/>
      <c r="I523" s="184"/>
      <c r="J523" s="184"/>
      <c r="K523" s="184"/>
      <c r="L523" s="184"/>
    </row>
    <row r="524" spans="1:12" ht="11.25">
      <c r="A524" s="184"/>
      <c r="B524" s="184"/>
      <c r="C524" s="184"/>
      <c r="D524" s="184"/>
      <c r="E524" s="184"/>
      <c r="F524" s="184"/>
      <c r="G524" s="184"/>
      <c r="H524" s="184"/>
      <c r="I524" s="184"/>
      <c r="J524" s="184"/>
      <c r="K524" s="184"/>
      <c r="L524" s="184"/>
    </row>
    <row r="525" spans="1:12" ht="11.25">
      <c r="A525" s="184"/>
      <c r="B525" s="184"/>
      <c r="C525" s="184"/>
      <c r="D525" s="184"/>
      <c r="E525" s="184"/>
      <c r="F525" s="184"/>
      <c r="G525" s="184"/>
      <c r="H525" s="184"/>
      <c r="I525" s="184"/>
      <c r="J525" s="184"/>
      <c r="K525" s="184"/>
      <c r="L525" s="184"/>
    </row>
    <row r="526" spans="1:12" ht="11.25">
      <c r="A526" s="184"/>
      <c r="B526" s="184"/>
      <c r="C526" s="184"/>
      <c r="D526" s="184"/>
      <c r="E526" s="184"/>
      <c r="F526" s="184"/>
      <c r="G526" s="184"/>
      <c r="H526" s="184"/>
      <c r="I526" s="184"/>
      <c r="J526" s="184"/>
      <c r="K526" s="184"/>
      <c r="L526" s="184"/>
    </row>
    <row r="527" spans="1:12" ht="11.25">
      <c r="A527" s="184"/>
      <c r="B527" s="184"/>
      <c r="C527" s="184"/>
      <c r="D527" s="184"/>
      <c r="E527" s="184"/>
      <c r="F527" s="184"/>
      <c r="G527" s="184"/>
      <c r="H527" s="184"/>
      <c r="I527" s="184"/>
      <c r="J527" s="184"/>
      <c r="K527" s="184"/>
      <c r="L527" s="184"/>
    </row>
    <row r="528" spans="1:12" ht="11.25">
      <c r="A528" s="184"/>
      <c r="B528" s="184"/>
      <c r="C528" s="184"/>
      <c r="D528" s="184"/>
      <c r="E528" s="184"/>
      <c r="F528" s="184"/>
      <c r="G528" s="184"/>
      <c r="H528" s="184"/>
      <c r="I528" s="184"/>
      <c r="J528" s="184"/>
      <c r="K528" s="184"/>
      <c r="L528" s="184"/>
    </row>
    <row r="529" spans="1:12" ht="11.25">
      <c r="A529" s="184"/>
      <c r="B529" s="184"/>
      <c r="C529" s="184"/>
      <c r="D529" s="184"/>
      <c r="E529" s="184"/>
      <c r="F529" s="184"/>
      <c r="G529" s="184"/>
      <c r="H529" s="184"/>
      <c r="I529" s="184"/>
      <c r="J529" s="184"/>
      <c r="K529" s="184"/>
      <c r="L529" s="184"/>
    </row>
    <row r="530" spans="1:12" ht="11.25">
      <c r="A530" s="184"/>
      <c r="B530" s="184"/>
      <c r="C530" s="184"/>
      <c r="D530" s="184"/>
      <c r="E530" s="184"/>
      <c r="F530" s="184"/>
      <c r="G530" s="184"/>
      <c r="H530" s="184"/>
      <c r="I530" s="184"/>
      <c r="J530" s="184"/>
      <c r="K530" s="184"/>
      <c r="L530" s="184"/>
    </row>
    <row r="531" spans="1:12" ht="11.25">
      <c r="A531" s="184"/>
      <c r="B531" s="184"/>
      <c r="C531" s="184"/>
      <c r="D531" s="184"/>
      <c r="E531" s="184"/>
      <c r="F531" s="184"/>
      <c r="G531" s="184"/>
      <c r="H531" s="184"/>
      <c r="I531" s="184"/>
      <c r="J531" s="184"/>
      <c r="K531" s="184"/>
      <c r="L531" s="184"/>
    </row>
    <row r="532" spans="1:12" ht="11.25">
      <c r="A532" s="184"/>
      <c r="B532" s="184"/>
      <c r="C532" s="184"/>
      <c r="D532" s="184"/>
      <c r="E532" s="184"/>
      <c r="F532" s="184"/>
      <c r="G532" s="184"/>
      <c r="H532" s="184"/>
      <c r="I532" s="184"/>
      <c r="J532" s="184"/>
      <c r="K532" s="184"/>
      <c r="L532" s="184"/>
    </row>
    <row r="533" spans="1:12" ht="11.25">
      <c r="A533" s="184"/>
      <c r="B533" s="184"/>
      <c r="C533" s="184"/>
      <c r="D533" s="184"/>
      <c r="E533" s="184"/>
      <c r="F533" s="184"/>
      <c r="G533" s="184"/>
      <c r="H533" s="184"/>
      <c r="I533" s="184"/>
      <c r="J533" s="184"/>
      <c r="K533" s="184"/>
      <c r="L533" s="184"/>
    </row>
    <row r="534" spans="1:12" ht="11.25">
      <c r="A534" s="184"/>
      <c r="B534" s="184"/>
      <c r="C534" s="184"/>
      <c r="D534" s="184"/>
      <c r="E534" s="184"/>
      <c r="F534" s="184"/>
      <c r="G534" s="184"/>
      <c r="H534" s="184"/>
      <c r="I534" s="184"/>
      <c r="J534" s="184"/>
      <c r="K534" s="184"/>
      <c r="L534" s="184"/>
    </row>
    <row r="535" spans="1:12" ht="11.25">
      <c r="A535" s="184"/>
      <c r="B535" s="184"/>
      <c r="C535" s="184"/>
      <c r="D535" s="184"/>
      <c r="E535" s="184"/>
      <c r="F535" s="184"/>
      <c r="G535" s="184"/>
      <c r="H535" s="184"/>
      <c r="I535" s="184"/>
      <c r="J535" s="184"/>
      <c r="K535" s="184"/>
      <c r="L535" s="184"/>
    </row>
    <row r="536" spans="1:12" ht="11.25">
      <c r="A536" s="184"/>
      <c r="B536" s="184"/>
      <c r="C536" s="184"/>
      <c r="D536" s="184"/>
      <c r="E536" s="184"/>
      <c r="F536" s="184"/>
      <c r="G536" s="184"/>
      <c r="H536" s="184"/>
      <c r="I536" s="184"/>
      <c r="J536" s="184"/>
      <c r="K536" s="184"/>
      <c r="L536" s="184"/>
    </row>
    <row r="537" spans="1:12" ht="11.25">
      <c r="A537" s="184"/>
      <c r="B537" s="184"/>
      <c r="C537" s="184"/>
      <c r="D537" s="184"/>
      <c r="E537" s="184"/>
      <c r="F537" s="184"/>
      <c r="G537" s="184"/>
      <c r="H537" s="184"/>
      <c r="I537" s="184"/>
      <c r="J537" s="184"/>
      <c r="K537" s="184"/>
      <c r="L537" s="184"/>
    </row>
    <row r="538" spans="1:12" ht="11.25">
      <c r="A538" s="184"/>
      <c r="B538" s="184"/>
      <c r="C538" s="184"/>
      <c r="D538" s="184"/>
      <c r="E538" s="184"/>
      <c r="F538" s="184"/>
      <c r="G538" s="184"/>
      <c r="H538" s="184"/>
      <c r="I538" s="184"/>
      <c r="J538" s="184"/>
      <c r="K538" s="184"/>
      <c r="L538" s="184"/>
    </row>
    <row r="539" spans="1:12" ht="11.25">
      <c r="A539" s="184"/>
      <c r="B539" s="184"/>
      <c r="C539" s="184"/>
      <c r="D539" s="184"/>
      <c r="E539" s="184"/>
      <c r="F539" s="184"/>
      <c r="G539" s="184"/>
      <c r="H539" s="184"/>
      <c r="I539" s="184"/>
      <c r="J539" s="184"/>
      <c r="K539" s="184"/>
      <c r="L539" s="184"/>
    </row>
    <row r="540" spans="1:12" ht="11.25">
      <c r="A540" s="184"/>
      <c r="B540" s="184"/>
      <c r="C540" s="184"/>
      <c r="D540" s="184"/>
      <c r="E540" s="184"/>
      <c r="F540" s="184"/>
      <c r="G540" s="184"/>
      <c r="H540" s="184"/>
      <c r="I540" s="184"/>
      <c r="J540" s="184"/>
      <c r="K540" s="184"/>
      <c r="L540" s="184"/>
    </row>
    <row r="541" spans="1:12" ht="11.25">
      <c r="A541" s="184"/>
      <c r="B541" s="184"/>
      <c r="C541" s="184"/>
      <c r="D541" s="184"/>
      <c r="E541" s="184"/>
      <c r="F541" s="184"/>
      <c r="G541" s="184"/>
      <c r="H541" s="184"/>
      <c r="I541" s="184"/>
      <c r="J541" s="184"/>
      <c r="K541" s="184"/>
      <c r="L541" s="184"/>
    </row>
    <row r="542" spans="1:12" ht="11.25">
      <c r="A542" s="184"/>
      <c r="B542" s="184"/>
      <c r="C542" s="184"/>
      <c r="D542" s="184"/>
      <c r="E542" s="184"/>
      <c r="F542" s="184"/>
      <c r="G542" s="184"/>
      <c r="H542" s="184"/>
      <c r="I542" s="184"/>
      <c r="J542" s="184"/>
      <c r="K542" s="184"/>
      <c r="L542" s="184"/>
    </row>
    <row r="543" spans="1:12" ht="11.25">
      <c r="A543" s="184"/>
      <c r="B543" s="184"/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</row>
    <row r="544" spans="1:12" ht="11.25">
      <c r="A544" s="184"/>
      <c r="B544" s="184"/>
      <c r="C544" s="184"/>
      <c r="D544" s="184"/>
      <c r="E544" s="184"/>
      <c r="F544" s="184"/>
      <c r="G544" s="184"/>
      <c r="H544" s="184"/>
      <c r="I544" s="184"/>
      <c r="J544" s="184"/>
      <c r="K544" s="184"/>
      <c r="L544" s="184"/>
    </row>
    <row r="545" spans="1:12" ht="11.25">
      <c r="A545" s="184"/>
      <c r="B545" s="184"/>
      <c r="C545" s="184"/>
      <c r="D545" s="184"/>
      <c r="E545" s="184"/>
      <c r="F545" s="184"/>
      <c r="G545" s="184"/>
      <c r="H545" s="184"/>
      <c r="I545" s="184"/>
      <c r="J545" s="184"/>
      <c r="K545" s="184"/>
      <c r="L545" s="184"/>
    </row>
    <row r="546" spans="1:12" ht="11.25">
      <c r="A546" s="184"/>
      <c r="B546" s="184"/>
      <c r="C546" s="184"/>
      <c r="D546" s="184"/>
      <c r="E546" s="184"/>
      <c r="F546" s="184"/>
      <c r="G546" s="184"/>
      <c r="H546" s="184"/>
      <c r="I546" s="184"/>
      <c r="J546" s="184"/>
      <c r="K546" s="184"/>
      <c r="L546" s="184"/>
    </row>
    <row r="547" spans="1:12" ht="11.25">
      <c r="A547" s="184"/>
      <c r="B547" s="184"/>
      <c r="C547" s="184"/>
      <c r="D547" s="184"/>
      <c r="E547" s="184"/>
      <c r="F547" s="184"/>
      <c r="G547" s="184"/>
      <c r="H547" s="184"/>
      <c r="I547" s="184"/>
      <c r="J547" s="184"/>
      <c r="K547" s="184"/>
      <c r="L547" s="184"/>
    </row>
    <row r="548" spans="1:12" ht="11.25">
      <c r="A548" s="184"/>
      <c r="B548" s="184"/>
      <c r="C548" s="184"/>
      <c r="D548" s="184"/>
      <c r="E548" s="184"/>
      <c r="F548" s="184"/>
      <c r="G548" s="184"/>
      <c r="H548" s="184"/>
      <c r="I548" s="184"/>
      <c r="J548" s="184"/>
      <c r="K548" s="184"/>
      <c r="L548" s="184"/>
    </row>
    <row r="549" spans="1:12" ht="11.25">
      <c r="A549" s="184"/>
      <c r="B549" s="184"/>
      <c r="C549" s="184"/>
      <c r="D549" s="184"/>
      <c r="E549" s="184"/>
      <c r="F549" s="184"/>
      <c r="G549" s="184"/>
      <c r="H549" s="184"/>
      <c r="I549" s="184"/>
      <c r="J549" s="184"/>
      <c r="K549" s="184"/>
      <c r="L549" s="184"/>
    </row>
    <row r="550" spans="1:12" ht="11.25">
      <c r="A550" s="184"/>
      <c r="B550" s="184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</row>
    <row r="551" spans="1:12" ht="11.25">
      <c r="A551" s="184"/>
      <c r="B551" s="184"/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</row>
    <row r="552" spans="1:12" ht="11.25">
      <c r="A552" s="184"/>
      <c r="B552" s="184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</row>
    <row r="553" spans="1:12" ht="11.25">
      <c r="A553" s="184"/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</row>
    <row r="554" spans="1:12" ht="11.25">
      <c r="A554" s="184"/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</row>
    <row r="555" spans="1:12" ht="11.25">
      <c r="A555" s="184"/>
      <c r="B555" s="184"/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</row>
    <row r="556" spans="1:12" ht="11.25">
      <c r="A556" s="184"/>
      <c r="B556" s="184"/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</row>
    <row r="557" spans="1:12" ht="11.25">
      <c r="A557" s="184"/>
      <c r="B557" s="184"/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</row>
    <row r="558" spans="1:12" ht="11.25">
      <c r="A558" s="184"/>
      <c r="B558" s="184"/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</row>
    <row r="559" spans="1:12" ht="11.25">
      <c r="A559" s="184"/>
      <c r="B559" s="184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</row>
    <row r="560" spans="1:12" ht="11.25">
      <c r="A560" s="184"/>
      <c r="B560" s="184"/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</row>
    <row r="561" spans="1:12" ht="11.25">
      <c r="A561" s="184"/>
      <c r="B561" s="184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</row>
    <row r="562" spans="1:12" ht="11.25">
      <c r="A562" s="184"/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</row>
    <row r="563" spans="1:12" ht="11.25">
      <c r="A563" s="184"/>
      <c r="B563" s="184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</row>
    <row r="564" spans="1:12" ht="11.25">
      <c r="A564" s="184"/>
      <c r="B564" s="184"/>
      <c r="C564" s="184"/>
      <c r="D564" s="184"/>
      <c r="E564" s="184"/>
      <c r="F564" s="184"/>
      <c r="G564" s="184"/>
      <c r="H564" s="184"/>
      <c r="I564" s="184"/>
      <c r="J564" s="184"/>
      <c r="K564" s="184"/>
      <c r="L564" s="184"/>
    </row>
    <row r="565" spans="1:12" ht="11.25">
      <c r="A565" s="184"/>
      <c r="B565" s="184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</row>
    <row r="566" spans="1:12" ht="11.25">
      <c r="A566" s="184"/>
      <c r="B566" s="184"/>
      <c r="C566" s="184"/>
      <c r="D566" s="184"/>
      <c r="E566" s="184"/>
      <c r="F566" s="184"/>
      <c r="G566" s="184"/>
      <c r="H566" s="184"/>
      <c r="I566" s="184"/>
      <c r="J566" s="184"/>
      <c r="K566" s="184"/>
      <c r="L566" s="184"/>
    </row>
    <row r="567" spans="1:12" ht="11.25">
      <c r="A567" s="184"/>
      <c r="B567" s="184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</row>
    <row r="568" spans="1:12" ht="11.25">
      <c r="A568" s="184"/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</row>
  </sheetData>
  <sheetProtection/>
  <mergeCells count="2">
    <mergeCell ref="F2:H2"/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1"/>
  <sheetViews>
    <sheetView showGridLines="0" zoomScalePageLayoutView="0" workbookViewId="0" topLeftCell="A1">
      <selection activeCell="E8" sqref="E8"/>
    </sheetView>
  </sheetViews>
  <sheetFormatPr defaultColWidth="9.33203125" defaultRowHeight="11.25"/>
  <cols>
    <col min="1" max="1" width="3" style="0" customWidth="1"/>
    <col min="4" max="4" width="15.33203125" style="0" customWidth="1"/>
    <col min="5" max="5" width="47.16015625" style="0" customWidth="1"/>
    <col min="6" max="9" width="11" style="0" customWidth="1"/>
  </cols>
  <sheetData>
    <row r="2" ht="23.25">
      <c r="B2" s="134" t="s">
        <v>97</v>
      </c>
    </row>
    <row r="4" spans="2:11" ht="11.25">
      <c r="B4" s="234" t="s">
        <v>80</v>
      </c>
      <c r="C4" s="234" t="s">
        <v>81</v>
      </c>
      <c r="D4" s="234" t="s">
        <v>82</v>
      </c>
      <c r="E4" s="234" t="s">
        <v>83</v>
      </c>
      <c r="F4" s="130" t="s">
        <v>78</v>
      </c>
      <c r="G4" s="130"/>
      <c r="H4" s="130"/>
      <c r="I4" s="131"/>
      <c r="J4" s="123" t="s">
        <v>79</v>
      </c>
      <c r="K4" s="124"/>
    </row>
    <row r="5" spans="2:11" ht="11.25">
      <c r="B5" s="235"/>
      <c r="C5" s="235"/>
      <c r="D5" s="235"/>
      <c r="E5" s="235"/>
      <c r="F5" s="132" t="str">
        <f>Discipline1</f>
        <v>MTB</v>
      </c>
      <c r="G5" s="132" t="str">
        <f>Discipline2</f>
        <v>Group session</v>
      </c>
      <c r="H5" s="132" t="str">
        <f>Discipline3</f>
        <v>Commute</v>
      </c>
      <c r="I5" s="133" t="str">
        <f>Discipline4</f>
        <v>Gym</v>
      </c>
      <c r="J5" s="125">
        <v>60</v>
      </c>
      <c r="K5" s="113">
        <v>1</v>
      </c>
    </row>
    <row r="6" spans="2:11" ht="11.25">
      <c r="B6" s="127">
        <v>1</v>
      </c>
      <c r="C6" s="56" t="s">
        <v>46</v>
      </c>
      <c r="D6" s="56" t="s">
        <v>84</v>
      </c>
      <c r="E6" s="56" t="s">
        <v>85</v>
      </c>
      <c r="F6" s="158"/>
      <c r="G6" s="75"/>
      <c r="H6" s="75"/>
      <c r="I6" s="75"/>
      <c r="J6" s="74">
        <v>120</v>
      </c>
      <c r="K6" s="113">
        <v>2</v>
      </c>
    </row>
    <row r="7" spans="2:11" ht="11.25">
      <c r="B7" s="128">
        <v>2</v>
      </c>
      <c r="C7" s="21" t="s">
        <v>86</v>
      </c>
      <c r="D7" s="21" t="s">
        <v>87</v>
      </c>
      <c r="E7" s="21" t="s">
        <v>137</v>
      </c>
      <c r="F7" s="135"/>
      <c r="G7" s="135"/>
      <c r="H7" s="135"/>
      <c r="I7" s="135"/>
      <c r="J7" s="74">
        <v>180</v>
      </c>
      <c r="K7" s="113">
        <v>3</v>
      </c>
    </row>
    <row r="8" spans="2:11" ht="11.25">
      <c r="B8" s="128">
        <v>3</v>
      </c>
      <c r="C8" s="21" t="s">
        <v>88</v>
      </c>
      <c r="D8" s="21" t="s">
        <v>89</v>
      </c>
      <c r="E8" s="21" t="s">
        <v>138</v>
      </c>
      <c r="F8" s="135"/>
      <c r="G8" s="135"/>
      <c r="H8" s="135"/>
      <c r="I8" s="135"/>
      <c r="J8" s="74">
        <v>240</v>
      </c>
      <c r="K8" s="113">
        <v>4</v>
      </c>
    </row>
    <row r="9" spans="2:11" ht="11.25">
      <c r="B9" s="128">
        <v>4</v>
      </c>
      <c r="C9" s="21" t="s">
        <v>45</v>
      </c>
      <c r="D9" s="21" t="s">
        <v>90</v>
      </c>
      <c r="E9" s="21" t="s">
        <v>136</v>
      </c>
      <c r="F9" s="135"/>
      <c r="G9" s="135"/>
      <c r="H9" s="135"/>
      <c r="I9" s="135"/>
      <c r="J9" s="74">
        <v>300</v>
      </c>
      <c r="K9" s="113">
        <v>5</v>
      </c>
    </row>
    <row r="10" spans="2:11" ht="11.25">
      <c r="B10" s="128">
        <v>5</v>
      </c>
      <c r="C10" s="21" t="s">
        <v>91</v>
      </c>
      <c r="D10" s="21" t="s">
        <v>92</v>
      </c>
      <c r="E10" s="21" t="s">
        <v>93</v>
      </c>
      <c r="F10" s="135"/>
      <c r="G10" s="135"/>
      <c r="H10" s="135"/>
      <c r="I10" s="135"/>
      <c r="J10" s="74">
        <v>360</v>
      </c>
      <c r="K10" s="113">
        <v>6</v>
      </c>
    </row>
    <row r="11" spans="2:11" ht="11.25">
      <c r="B11" s="129">
        <v>6</v>
      </c>
      <c r="C11" s="58" t="s">
        <v>94</v>
      </c>
      <c r="D11" s="58" t="s">
        <v>95</v>
      </c>
      <c r="E11" s="58" t="s">
        <v>96</v>
      </c>
      <c r="F11" s="136"/>
      <c r="G11" s="136"/>
      <c r="H11" s="136"/>
      <c r="I11" s="136"/>
      <c r="J11" s="126">
        <v>420</v>
      </c>
      <c r="K11" s="112">
        <v>7</v>
      </c>
    </row>
    <row r="13" ht="23.25">
      <c r="B13" s="134" t="s">
        <v>105</v>
      </c>
    </row>
    <row r="14" spans="3:4" ht="15.75" customHeight="1">
      <c r="C14" s="159" t="s">
        <v>106</v>
      </c>
      <c r="D14" s="160" t="s">
        <v>107</v>
      </c>
    </row>
    <row r="15" spans="3:4" ht="16.5" customHeight="1">
      <c r="C15" s="161">
        <v>60</v>
      </c>
      <c r="D15" s="162" t="s">
        <v>108</v>
      </c>
    </row>
    <row r="16" spans="3:4" ht="16.5" customHeight="1">
      <c r="C16" s="161">
        <v>75</v>
      </c>
      <c r="D16" s="162" t="s">
        <v>113</v>
      </c>
    </row>
    <row r="17" spans="3:4" ht="16.5" customHeight="1">
      <c r="C17" s="161">
        <v>90</v>
      </c>
      <c r="D17" s="162" t="s">
        <v>114</v>
      </c>
    </row>
    <row r="18" spans="3:4" ht="16.5" customHeight="1">
      <c r="C18" s="161">
        <v>105</v>
      </c>
      <c r="D18" s="162" t="s">
        <v>115</v>
      </c>
    </row>
    <row r="19" spans="3:4" ht="16.5" customHeight="1">
      <c r="C19" s="161">
        <v>120</v>
      </c>
      <c r="D19" s="162" t="s">
        <v>109</v>
      </c>
    </row>
    <row r="20" spans="3:4" ht="16.5" customHeight="1">
      <c r="C20" s="161">
        <v>135</v>
      </c>
      <c r="D20" s="162" t="s">
        <v>116</v>
      </c>
    </row>
    <row r="21" spans="3:4" ht="16.5" customHeight="1">
      <c r="C21" s="161">
        <v>150</v>
      </c>
      <c r="D21" s="162" t="s">
        <v>117</v>
      </c>
    </row>
    <row r="22" spans="3:4" ht="16.5" customHeight="1">
      <c r="C22" s="161">
        <v>165</v>
      </c>
      <c r="D22" s="162" t="s">
        <v>118</v>
      </c>
    </row>
    <row r="23" spans="3:4" ht="16.5" customHeight="1">
      <c r="C23" s="161">
        <v>180</v>
      </c>
      <c r="D23" s="162" t="s">
        <v>112</v>
      </c>
    </row>
    <row r="24" spans="3:4" ht="16.5" customHeight="1">
      <c r="C24" s="161">
        <v>195</v>
      </c>
      <c r="D24" s="162" t="s">
        <v>119</v>
      </c>
    </row>
    <row r="25" spans="3:4" ht="16.5" customHeight="1">
      <c r="C25" s="161">
        <v>210</v>
      </c>
      <c r="D25" s="162" t="s">
        <v>120</v>
      </c>
    </row>
    <row r="26" spans="3:4" ht="16.5" customHeight="1">
      <c r="C26" s="161">
        <v>225</v>
      </c>
      <c r="D26" s="162" t="s">
        <v>121</v>
      </c>
    </row>
    <row r="27" spans="3:4" ht="16.5" customHeight="1">
      <c r="C27" s="161">
        <v>240</v>
      </c>
      <c r="D27" s="162" t="s">
        <v>111</v>
      </c>
    </row>
    <row r="28" spans="3:4" ht="16.5" customHeight="1">
      <c r="C28" s="161">
        <v>255</v>
      </c>
      <c r="D28" s="162" t="s">
        <v>122</v>
      </c>
    </row>
    <row r="29" spans="3:4" ht="16.5" customHeight="1">
      <c r="C29" s="161">
        <v>270</v>
      </c>
      <c r="D29" s="162" t="s">
        <v>123</v>
      </c>
    </row>
    <row r="30" spans="3:4" ht="16.5" customHeight="1">
      <c r="C30" s="161">
        <v>285</v>
      </c>
      <c r="D30" s="162" t="s">
        <v>124</v>
      </c>
    </row>
    <row r="31" spans="3:4" ht="16.5" customHeight="1">
      <c r="C31" s="161">
        <v>300</v>
      </c>
      <c r="D31" s="162" t="s">
        <v>110</v>
      </c>
    </row>
  </sheetData>
  <sheetProtection/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B1:F51"/>
  <sheetViews>
    <sheetView showGridLines="0" zoomScalePageLayoutView="0" workbookViewId="0" topLeftCell="A1">
      <selection activeCell="F14" sqref="F14"/>
    </sheetView>
  </sheetViews>
  <sheetFormatPr defaultColWidth="9.33203125" defaultRowHeight="11.25"/>
  <cols>
    <col min="1" max="1" width="3" style="0" customWidth="1"/>
    <col min="2" max="2" width="18.5" style="0" customWidth="1"/>
    <col min="3" max="3" width="21.16015625" style="0" customWidth="1"/>
    <col min="4" max="4" width="5.16015625" style="0" customWidth="1"/>
    <col min="5" max="5" width="16.83203125" style="0" customWidth="1"/>
  </cols>
  <sheetData>
    <row r="1" ht="12.75">
      <c r="B1" s="10" t="s">
        <v>26</v>
      </c>
    </row>
    <row r="3" spans="2:3" ht="11.25">
      <c r="B3" s="7" t="s">
        <v>16</v>
      </c>
      <c r="C3" s="33" t="s">
        <v>151</v>
      </c>
    </row>
    <row r="4" spans="2:3" ht="11.25">
      <c r="B4" s="7" t="s">
        <v>17</v>
      </c>
      <c r="C4" s="150" t="s">
        <v>152</v>
      </c>
    </row>
    <row r="5" spans="2:5" ht="11.25">
      <c r="B5" s="8" t="s">
        <v>18</v>
      </c>
      <c r="C5" s="34">
        <v>42070</v>
      </c>
      <c r="E5" t="s">
        <v>19</v>
      </c>
    </row>
    <row r="6" spans="2:3" ht="11.25">
      <c r="B6" s="8" t="s">
        <v>20</v>
      </c>
      <c r="C6" s="33" t="str">
        <f ca="1">OFFSET(DaysOfWeek,WEEKDAY(EventDate,2),0)</f>
        <v>Sat</v>
      </c>
    </row>
    <row r="9" ht="11.25">
      <c r="B9" s="9" t="s">
        <v>58</v>
      </c>
    </row>
    <row r="10" spans="2:3" ht="11.25">
      <c r="B10" s="7" t="s">
        <v>22</v>
      </c>
      <c r="C10" s="33" t="s">
        <v>151</v>
      </c>
    </row>
    <row r="11" spans="2:5" ht="11.25">
      <c r="B11" s="7" t="s">
        <v>23</v>
      </c>
      <c r="C11" s="33" t="s">
        <v>149</v>
      </c>
      <c r="E11" t="s">
        <v>27</v>
      </c>
    </row>
    <row r="12" spans="2:3" ht="11.25">
      <c r="B12" s="8" t="s">
        <v>24</v>
      </c>
      <c r="C12" s="34" t="s">
        <v>153</v>
      </c>
    </row>
    <row r="13" spans="2:3" ht="11.25">
      <c r="B13" s="8" t="s">
        <v>25</v>
      </c>
      <c r="C13" s="33" t="s">
        <v>11</v>
      </c>
    </row>
    <row r="14" spans="2:3" ht="11.25">
      <c r="B14" s="65"/>
      <c r="C14" s="64" t="s">
        <v>150</v>
      </c>
    </row>
    <row r="15" ht="11.25">
      <c r="C15" s="64" t="s">
        <v>56</v>
      </c>
    </row>
    <row r="18" ht="11.25">
      <c r="D18" s="9" t="s">
        <v>59</v>
      </c>
    </row>
    <row r="19" spans="4:6" ht="11.25">
      <c r="D19" s="66">
        <v>1</v>
      </c>
      <c r="E19" s="93" t="s">
        <v>60</v>
      </c>
      <c r="F19" s="94"/>
    </row>
    <row r="20" spans="4:6" ht="11.25">
      <c r="D20" s="66">
        <v>2</v>
      </c>
      <c r="E20" s="96" t="s">
        <v>61</v>
      </c>
      <c r="F20" s="95"/>
    </row>
    <row r="21" spans="4:6" ht="11.25">
      <c r="D21" s="67" t="s">
        <v>102</v>
      </c>
      <c r="E21" s="146" t="s">
        <v>103</v>
      </c>
      <c r="F21" s="147"/>
    </row>
    <row r="27" ht="11.25">
      <c r="B27" s="9" t="s">
        <v>28</v>
      </c>
    </row>
    <row r="28" ht="11.25">
      <c r="B28" s="22" t="s">
        <v>29</v>
      </c>
    </row>
    <row r="29" ht="11.25">
      <c r="B29" s="23" t="s">
        <v>30</v>
      </c>
    </row>
    <row r="30" ht="11.25">
      <c r="B30" s="21" t="s">
        <v>31</v>
      </c>
    </row>
    <row r="31" ht="11.25">
      <c r="B31" s="21" t="s">
        <v>32</v>
      </c>
    </row>
    <row r="32" ht="11.25">
      <c r="B32" s="24" t="s">
        <v>33</v>
      </c>
    </row>
    <row r="34" ht="12.75">
      <c r="B34" s="6" t="s">
        <v>21</v>
      </c>
    </row>
    <row r="35" ht="12.75">
      <c r="B35" s="53" t="s">
        <v>63</v>
      </c>
    </row>
    <row r="36" ht="12.75">
      <c r="B36" s="54" t="s">
        <v>64</v>
      </c>
    </row>
    <row r="37" ht="12.75">
      <c r="B37" s="54" t="s">
        <v>65</v>
      </c>
    </row>
    <row r="38" ht="12.75">
      <c r="B38" s="54" t="s">
        <v>66</v>
      </c>
    </row>
    <row r="39" ht="12.75">
      <c r="B39" s="54" t="s">
        <v>67</v>
      </c>
    </row>
    <row r="40" ht="12.75">
      <c r="B40" s="54" t="s">
        <v>68</v>
      </c>
    </row>
    <row r="41" ht="12.75">
      <c r="B41" s="55" t="s">
        <v>69</v>
      </c>
    </row>
    <row r="43" ht="12.75">
      <c r="B43" s="10" t="s">
        <v>44</v>
      </c>
    </row>
    <row r="44" ht="11.25">
      <c r="B44" s="56" t="s">
        <v>46</v>
      </c>
    </row>
    <row r="45" ht="11.25">
      <c r="B45" s="57" t="s">
        <v>48</v>
      </c>
    </row>
    <row r="46" ht="11.25">
      <c r="B46" s="21" t="s">
        <v>147</v>
      </c>
    </row>
    <row r="47" ht="11.25">
      <c r="B47" s="58" t="s">
        <v>47</v>
      </c>
    </row>
    <row r="50" ht="11.25">
      <c r="B50" t="s">
        <v>70</v>
      </c>
    </row>
    <row r="51" ht="11.25">
      <c r="B51" s="137">
        <v>1</v>
      </c>
    </row>
  </sheetData>
  <sheetProtection/>
  <dataValidations count="1">
    <dataValidation type="date" operator="greaterThan" allowBlank="1" showInputMessage="1" showErrorMessage="1" promptTitle="ENTER MAJOR EVENT DATE" prompt="Enter a date in dd/mm/yy format" errorTitle="DATE ERROR" error="You must enter a valid date greater than 1 Jan 2010" sqref="C5">
      <formula1>40179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114"/>
  <sheetViews>
    <sheetView showGridLines="0" showZeros="0" zoomScalePageLayoutView="0" workbookViewId="0" topLeftCell="A1">
      <selection activeCell="F3" sqref="F3"/>
    </sheetView>
  </sheetViews>
  <sheetFormatPr defaultColWidth="9.33203125" defaultRowHeight="11.25"/>
  <sheetData>
    <row r="1" ht="11.25">
      <c r="O1" s="137">
        <v>2</v>
      </c>
    </row>
    <row r="4" spans="2:13" ht="11.25">
      <c r="B4" s="71">
        <f ca="1">IF(CalStart=1,DATE(YEAR(YearlyStartDate),MONTH(YearlyStartDate),1),DATE(YEAR(TODAY()),MONTH(TODAY()),1))</f>
        <v>42552</v>
      </c>
      <c r="C4" s="72">
        <f>WEEKDAY(B4,2)</f>
        <v>5</v>
      </c>
      <c r="D4" s="73">
        <f>DATE(YEAR(B4),MONTH(B4)+1,1)-1</f>
        <v>42582</v>
      </c>
      <c r="E4" s="72">
        <f>DAY(D4)</f>
        <v>31</v>
      </c>
      <c r="J4" s="68">
        <f>D4+1</f>
        <v>42583</v>
      </c>
      <c r="K4" s="72">
        <f>WEEKDAY(J4,2)</f>
        <v>1</v>
      </c>
      <c r="L4" s="73">
        <f>DATE(YEAR(J4),MONTH(J4)+1,1)-1</f>
        <v>42613</v>
      </c>
      <c r="M4" s="72">
        <f>DAY(L4)</f>
        <v>31</v>
      </c>
    </row>
    <row r="5" ht="4.5" customHeight="1"/>
    <row r="6" spans="2:16" ht="11.25">
      <c r="B6" s="59" t="s">
        <v>63</v>
      </c>
      <c r="C6" s="59" t="s">
        <v>64</v>
      </c>
      <c r="D6" s="59" t="s">
        <v>65</v>
      </c>
      <c r="E6" s="59" t="s">
        <v>66</v>
      </c>
      <c r="F6" s="59" t="s">
        <v>67</v>
      </c>
      <c r="G6" s="59" t="s">
        <v>68</v>
      </c>
      <c r="H6" s="59" t="s">
        <v>69</v>
      </c>
      <c r="J6" s="59" t="s">
        <v>63</v>
      </c>
      <c r="K6" s="59" t="s">
        <v>64</v>
      </c>
      <c r="L6" s="59" t="s">
        <v>65</v>
      </c>
      <c r="M6" s="59" t="s">
        <v>66</v>
      </c>
      <c r="N6" s="59" t="s">
        <v>67</v>
      </c>
      <c r="O6" s="59" t="s">
        <v>68</v>
      </c>
      <c r="P6" s="59" t="s">
        <v>69</v>
      </c>
    </row>
    <row r="7" spans="2:16" ht="11.25">
      <c r="B7" s="69">
        <f>IF(COUNTA($B$6:B6)&lt;$C$4,0,IF(COUNTA($B$6:B6)=$C$4,$B$4,+A7+1))</f>
        <v>0</v>
      </c>
      <c r="C7" s="69">
        <f>IF(COUNTA($B$6:C6)&lt;$C$4,0,IF(COUNTA($B$6:C6)=$C$4,$B$4,+B7+1))</f>
        <v>0</v>
      </c>
      <c r="D7" s="69">
        <f>IF(COUNTA($B$6:D6)&lt;$C$4,0,IF(COUNTA($B$6:D6)=$C$4,$B$4,+C7+1))</f>
        <v>0</v>
      </c>
      <c r="E7" s="69">
        <f>IF(COUNTA($B$6:E6)&lt;$C$4,0,IF(COUNTA($B$6:E6)=$C$4,$B$4,+D7+1))</f>
        <v>0</v>
      </c>
      <c r="F7" s="69">
        <f>IF(COUNTA($B$6:F6)&lt;$C$4,0,IF(COUNTA($B$6:F6)=$C$4,$B$4,+E7+1))</f>
        <v>42552</v>
      </c>
      <c r="G7" s="69">
        <f>IF(COUNTA($B$6:G6)&lt;$C$4,0,IF(COUNTA($B$6:G6)=$C$4,$B$4,+F7+1))</f>
        <v>42553</v>
      </c>
      <c r="H7" s="69">
        <f>IF(COUNTA($B$6:H6)&lt;$C$4,0,IF(COUNTA($B$6:H6)=$C$4,$B$4,+G7+1))</f>
        <v>42554</v>
      </c>
      <c r="J7" s="69">
        <f>IF(COUNTA($B$6:J6)&lt;$K$4,0,IF(COUNTA($J$6:J6)=$K$4,$J4,+I7+1))</f>
        <v>42583</v>
      </c>
      <c r="K7" s="69">
        <f>IF(COUNTA($B$6:K6)&lt;$K$4,0,IF(COUNTA($J$6:K6)=$K$4,$J4,+J7+1))</f>
        <v>42584</v>
      </c>
      <c r="L7" s="69">
        <f>IF(COUNTA($B$6:L6)&lt;$K$4,0,IF(COUNTA($J$6:L6)=$K$4,$J4,+K7+1))</f>
        <v>42585</v>
      </c>
      <c r="M7" s="69">
        <f>IF(COUNTA($B$6:M6)&lt;$K$4,0,IF(COUNTA($J$6:M6)=$K$4,$J4,+L7+1))</f>
        <v>42586</v>
      </c>
      <c r="N7" s="69">
        <f>IF(COUNTA($B$6:N6)&lt;$K$4,0,IF(COUNTA($J$6:N6)=$K$4,$J4,+M7+1))</f>
        <v>42587</v>
      </c>
      <c r="O7" s="69">
        <f>IF(COUNTA($B$6:O6)&lt;$K$4,0,IF(COUNTA($J$6:O6)=$K$4,$J4,+N7+1))</f>
        <v>42588</v>
      </c>
      <c r="P7" s="69">
        <f>IF(COUNTA($B$6:P6)&lt;$K$4,0,IF(COUNTA($J$6:P6)=$K$4,$J4,+O7+1))</f>
        <v>42589</v>
      </c>
    </row>
    <row r="8" spans="2:16" ht="11.25">
      <c r="B8" s="70">
        <f aca="true" t="shared" si="0" ref="B8:H8">IF(B7=EventDate,BuildUp,0)</f>
        <v>0</v>
      </c>
      <c r="C8" s="70">
        <f t="shared" si="0"/>
        <v>0</v>
      </c>
      <c r="D8" s="70">
        <f t="shared" si="0"/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J8" s="70">
        <f aca="true" t="shared" si="1" ref="J8:P8">IF(J7=EventDate,BuildUp,0)</f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</row>
    <row r="9" spans="2:16" ht="11.25">
      <c r="B9" s="69">
        <f>+H7+1</f>
        <v>42555</v>
      </c>
      <c r="C9" s="69">
        <f>+B9+1</f>
        <v>42556</v>
      </c>
      <c r="D9" s="69">
        <f aca="true" t="shared" si="2" ref="D9:H13">+C9+1</f>
        <v>42557</v>
      </c>
      <c r="E9" s="69">
        <f t="shared" si="2"/>
        <v>42558</v>
      </c>
      <c r="F9" s="69">
        <f t="shared" si="2"/>
        <v>42559</v>
      </c>
      <c r="G9" s="69">
        <f t="shared" si="2"/>
        <v>42560</v>
      </c>
      <c r="H9" s="69">
        <f t="shared" si="2"/>
        <v>42561</v>
      </c>
      <c r="J9" s="69">
        <f>+P7+1</f>
        <v>42590</v>
      </c>
      <c r="K9" s="69">
        <f aca="true" t="shared" si="3" ref="K9:P9">+J9+1</f>
        <v>42591</v>
      </c>
      <c r="L9" s="69">
        <f t="shared" si="3"/>
        <v>42592</v>
      </c>
      <c r="M9" s="69">
        <f t="shared" si="3"/>
        <v>42593</v>
      </c>
      <c r="N9" s="69">
        <f t="shared" si="3"/>
        <v>42594</v>
      </c>
      <c r="O9" s="69">
        <f t="shared" si="3"/>
        <v>42595</v>
      </c>
      <c r="P9" s="69">
        <f t="shared" si="3"/>
        <v>42596</v>
      </c>
    </row>
    <row r="10" spans="2:16" ht="11.25">
      <c r="B10" s="70">
        <f aca="true" t="shared" si="4" ref="B10:H10">IF(B9=EventDate,BuildUp,0)</f>
        <v>0</v>
      </c>
      <c r="C10" s="70">
        <f t="shared" si="4"/>
        <v>0</v>
      </c>
      <c r="D10" s="70">
        <f t="shared" si="4"/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J10" s="70">
        <f aca="true" t="shared" si="5" ref="J10:P10">IF(J9=EventDate,BuildUp,0)</f>
        <v>0</v>
      </c>
      <c r="K10" s="70">
        <f t="shared" si="5"/>
        <v>0</v>
      </c>
      <c r="L10" s="70">
        <f t="shared" si="5"/>
        <v>0</v>
      </c>
      <c r="M10" s="70">
        <f t="shared" si="5"/>
        <v>0</v>
      </c>
      <c r="N10" s="70">
        <f t="shared" si="5"/>
        <v>0</v>
      </c>
      <c r="O10" s="70">
        <f t="shared" si="5"/>
        <v>0</v>
      </c>
      <c r="P10" s="70">
        <f t="shared" si="5"/>
        <v>0</v>
      </c>
    </row>
    <row r="11" spans="2:16" ht="11.25">
      <c r="B11" s="69">
        <f>+H9+1</f>
        <v>42562</v>
      </c>
      <c r="C11" s="69">
        <f>+B11+1</f>
        <v>42563</v>
      </c>
      <c r="D11" s="69">
        <f t="shared" si="2"/>
        <v>42564</v>
      </c>
      <c r="E11" s="69">
        <f t="shared" si="2"/>
        <v>42565</v>
      </c>
      <c r="F11" s="69">
        <f t="shared" si="2"/>
        <v>42566</v>
      </c>
      <c r="G11" s="69">
        <f t="shared" si="2"/>
        <v>42567</v>
      </c>
      <c r="H11" s="69">
        <f t="shared" si="2"/>
        <v>42568</v>
      </c>
      <c r="J11" s="69">
        <f>+P9+1</f>
        <v>42597</v>
      </c>
      <c r="K11" s="69">
        <f aca="true" t="shared" si="6" ref="K11:P11">+J11+1</f>
        <v>42598</v>
      </c>
      <c r="L11" s="69">
        <f t="shared" si="6"/>
        <v>42599</v>
      </c>
      <c r="M11" s="69">
        <f t="shared" si="6"/>
        <v>42600</v>
      </c>
      <c r="N11" s="69">
        <f t="shared" si="6"/>
        <v>42601</v>
      </c>
      <c r="O11" s="69">
        <f t="shared" si="6"/>
        <v>42602</v>
      </c>
      <c r="P11" s="69">
        <f t="shared" si="6"/>
        <v>42603</v>
      </c>
    </row>
    <row r="12" spans="2:16" ht="11.25">
      <c r="B12" s="70">
        <f aca="true" t="shared" si="7" ref="B12:H12">IF(B11=EventDate,BuildUp,0)</f>
        <v>0</v>
      </c>
      <c r="C12" s="70">
        <f t="shared" si="7"/>
        <v>0</v>
      </c>
      <c r="D12" s="70">
        <f t="shared" si="7"/>
        <v>0</v>
      </c>
      <c r="E12" s="70">
        <f t="shared" si="7"/>
        <v>0</v>
      </c>
      <c r="F12" s="70">
        <f t="shared" si="7"/>
        <v>0</v>
      </c>
      <c r="G12" s="70">
        <f t="shared" si="7"/>
        <v>0</v>
      </c>
      <c r="H12" s="70">
        <f t="shared" si="7"/>
        <v>0</v>
      </c>
      <c r="J12" s="70">
        <f aca="true" t="shared" si="8" ref="J12:P12">IF(J11=EventDate,BuildUp,0)</f>
        <v>0</v>
      </c>
      <c r="K12" s="70">
        <f t="shared" si="8"/>
        <v>0</v>
      </c>
      <c r="L12" s="70">
        <f t="shared" si="8"/>
        <v>0</v>
      </c>
      <c r="M12" s="70">
        <f t="shared" si="8"/>
        <v>0</v>
      </c>
      <c r="N12" s="70">
        <f t="shared" si="8"/>
        <v>0</v>
      </c>
      <c r="O12" s="70">
        <f t="shared" si="8"/>
        <v>0</v>
      </c>
      <c r="P12" s="70">
        <f t="shared" si="8"/>
        <v>0</v>
      </c>
    </row>
    <row r="13" spans="2:16" ht="11.25">
      <c r="B13" s="69">
        <f>+H11+1</f>
        <v>42569</v>
      </c>
      <c r="C13" s="69">
        <f>+B13+1</f>
        <v>42570</v>
      </c>
      <c r="D13" s="69">
        <f t="shared" si="2"/>
        <v>42571</v>
      </c>
      <c r="E13" s="69">
        <f t="shared" si="2"/>
        <v>42572</v>
      </c>
      <c r="F13" s="69">
        <f t="shared" si="2"/>
        <v>42573</v>
      </c>
      <c r="G13" s="69">
        <f t="shared" si="2"/>
        <v>42574</v>
      </c>
      <c r="H13" s="69">
        <f t="shared" si="2"/>
        <v>42575</v>
      </c>
      <c r="J13" s="69">
        <f>+P11+1</f>
        <v>42604</v>
      </c>
      <c r="K13" s="69">
        <f aca="true" t="shared" si="9" ref="K13:P13">+J13+1</f>
        <v>42605</v>
      </c>
      <c r="L13" s="69">
        <f t="shared" si="9"/>
        <v>42606</v>
      </c>
      <c r="M13" s="69">
        <f t="shared" si="9"/>
        <v>42607</v>
      </c>
      <c r="N13" s="69">
        <f t="shared" si="9"/>
        <v>42608</v>
      </c>
      <c r="O13" s="69">
        <f t="shared" si="9"/>
        <v>42609</v>
      </c>
      <c r="P13" s="69">
        <f t="shared" si="9"/>
        <v>42610</v>
      </c>
    </row>
    <row r="14" spans="2:16" ht="11.25">
      <c r="B14" s="70">
        <f aca="true" t="shared" si="10" ref="B14:H14">IF(B13=EventDate,BuildUp,0)</f>
        <v>0</v>
      </c>
      <c r="C14" s="70">
        <f t="shared" si="10"/>
        <v>0</v>
      </c>
      <c r="D14" s="70">
        <f t="shared" si="10"/>
        <v>0</v>
      </c>
      <c r="E14" s="70">
        <f t="shared" si="10"/>
        <v>0</v>
      </c>
      <c r="F14" s="70">
        <f t="shared" si="10"/>
        <v>0</v>
      </c>
      <c r="G14" s="70">
        <f t="shared" si="10"/>
        <v>0</v>
      </c>
      <c r="H14" s="70">
        <f t="shared" si="10"/>
        <v>0</v>
      </c>
      <c r="J14" s="70">
        <f aca="true" t="shared" si="11" ref="J14:P14">IF(J13=EventDate,BuildUp,0)</f>
        <v>0</v>
      </c>
      <c r="K14" s="70">
        <f t="shared" si="11"/>
        <v>0</v>
      </c>
      <c r="L14" s="70">
        <f t="shared" si="11"/>
        <v>0</v>
      </c>
      <c r="M14" s="70">
        <f t="shared" si="11"/>
        <v>0</v>
      </c>
      <c r="N14" s="70">
        <f t="shared" si="11"/>
        <v>0</v>
      </c>
      <c r="O14" s="70">
        <f t="shared" si="11"/>
        <v>0</v>
      </c>
      <c r="P14" s="70">
        <f t="shared" si="11"/>
        <v>0</v>
      </c>
    </row>
    <row r="15" spans="2:16" ht="11.25">
      <c r="B15" s="69">
        <f>IF(MAX($B13:$H13)+1&gt;D$4,0,H13+1)</f>
        <v>42576</v>
      </c>
      <c r="C15" s="69">
        <f>IF(OR(MAX($B13:$H13)+1&gt;$D$4,MAX($B15:B15)+1&gt;$D$4),0,B15+1)</f>
        <v>42577</v>
      </c>
      <c r="D15" s="69">
        <f>IF(OR(MAX($B13:$H13)+1&gt;$D$4,MAX($B15:C15)+1&gt;$D$4),0,C15+1)</f>
        <v>42578</v>
      </c>
      <c r="E15" s="69">
        <f>IF(OR(MAX($B13:$H13)+1&gt;$D$4,MAX($B15:D15)+1&gt;$D$4),0,D15+1)</f>
        <v>42579</v>
      </c>
      <c r="F15" s="69">
        <f>IF(OR(MAX($B13:$H13)+1&gt;$D$4,MAX($B15:E15)+1&gt;$D$4),0,E15+1)</f>
        <v>42580</v>
      </c>
      <c r="G15" s="69">
        <f>IF(OR(MAX($B13:$H13)+1&gt;$D$4,MAX($B15:F15)+1&gt;$D$4),0,F15+1)</f>
        <v>42581</v>
      </c>
      <c r="H15" s="69">
        <f>IF(OR(MAX($B13:$H13)+1&gt;$D$4,MAX($B15:G15)+1&gt;$D$4),0,G15+1)</f>
        <v>42582</v>
      </c>
      <c r="J15" s="69">
        <f>IF(MAX($J13:$P13)+1&gt;$L$4,0,P13+1)</f>
        <v>42611</v>
      </c>
      <c r="K15" s="69">
        <f>IF(OR(MAX($J13:$P13)+1&gt;$L$4,MAX($J15:J15)+1&gt;$L$4),0,J15+1)</f>
        <v>42612</v>
      </c>
      <c r="L15" s="69">
        <f>IF(OR(MAX($J13:$P13)+1&gt;$L$4,MAX($J15:K15)+1&gt;$L$4),0,K15+1)</f>
        <v>42613</v>
      </c>
      <c r="M15" s="69">
        <f>IF(OR(MAX($J13:$P13)+1&gt;$L$4,MAX($J15:L15)+1&gt;$L$4),0,L15+1)</f>
        <v>0</v>
      </c>
      <c r="N15" s="69">
        <f>IF(OR(MAX($J13:$P13)+1&gt;$L$4,MAX($J15:M15)+1&gt;$L$4),0,M15+1)</f>
        <v>0</v>
      </c>
      <c r="O15" s="69">
        <f>IF(OR(MAX($J13:$P13)+1&gt;$L$4,MAX($J15:N15)+1&gt;$L$4),0,N15+1)</f>
        <v>0</v>
      </c>
      <c r="P15" s="69">
        <f>IF(OR(MAX($J13:$P13)+1&gt;$L$4,MAX($J15:O15)+1&gt;$L$4),0,O15+1)</f>
        <v>0</v>
      </c>
    </row>
    <row r="16" spans="2:16" ht="11.25">
      <c r="B16" s="70">
        <f aca="true" t="shared" si="12" ref="B16:H16">IF(B15=EventDate,BuildUp,0)</f>
        <v>0</v>
      </c>
      <c r="C16" s="70">
        <f t="shared" si="12"/>
        <v>0</v>
      </c>
      <c r="D16" s="70">
        <f t="shared" si="12"/>
        <v>0</v>
      </c>
      <c r="E16" s="70">
        <f t="shared" si="12"/>
        <v>0</v>
      </c>
      <c r="F16" s="70">
        <f t="shared" si="12"/>
        <v>0</v>
      </c>
      <c r="G16" s="70">
        <f t="shared" si="12"/>
        <v>0</v>
      </c>
      <c r="H16" s="70">
        <f t="shared" si="12"/>
        <v>0</v>
      </c>
      <c r="J16" s="70">
        <f aca="true" t="shared" si="13" ref="J16:P16">IF(J15=EventDate,BuildUp,0)</f>
        <v>0</v>
      </c>
      <c r="K16" s="70">
        <f t="shared" si="13"/>
        <v>0</v>
      </c>
      <c r="L16" s="70">
        <f t="shared" si="13"/>
        <v>0</v>
      </c>
      <c r="M16" s="70">
        <f t="shared" si="13"/>
        <v>0</v>
      </c>
      <c r="N16" s="70">
        <f t="shared" si="13"/>
        <v>0</v>
      </c>
      <c r="O16" s="70">
        <f t="shared" si="13"/>
        <v>0</v>
      </c>
      <c r="P16" s="70">
        <f t="shared" si="13"/>
        <v>0</v>
      </c>
    </row>
    <row r="17" spans="2:16" ht="11.25">
      <c r="B17" s="69">
        <f>IF(MAX($B15:$H15)+1&gt;D$4,0,H15+1)</f>
        <v>0</v>
      </c>
      <c r="C17" s="69">
        <f>IF(OR(MAX($B15:$H15)+1&gt;$D$4,MAX($B17:B17)+1&gt;$D$4),0,B17+1)</f>
        <v>0</v>
      </c>
      <c r="D17" s="69">
        <f>IF(OR(MAX($B15:$H15)+1&gt;$D$4,MAX($B17:C17)+1&gt;$D$4),0,C17+1)</f>
        <v>0</v>
      </c>
      <c r="E17" s="69">
        <f>IF(OR(MAX($B15:$H15)+1&gt;$D$4,MAX($B17:D17)+1&gt;$D$4),0,D17+1)</f>
        <v>0</v>
      </c>
      <c r="F17" s="69">
        <f>IF(OR(MAX($B15:$H15)+1&gt;$D$4,MAX($B17:E17)+1&gt;$D$4),0,E17+1)</f>
        <v>0</v>
      </c>
      <c r="G17" s="69">
        <f>IF(OR(MAX($B15:$H15)+1&gt;$D$4,MAX($B17:F17)+1&gt;$D$4),0,F17+1)</f>
        <v>0</v>
      </c>
      <c r="H17" s="69">
        <f>IF(OR(MAX($B15:$H15)+1&gt;$D$4,MAX($B17:G17)+1&gt;$D$4),0,G17+1)</f>
        <v>0</v>
      </c>
      <c r="J17" s="69">
        <f>IF(MAX($J15:$P15)+1&gt;$L$4,0,P15+1)</f>
        <v>0</v>
      </c>
      <c r="K17" s="69">
        <f>IF(OR(MAX($J15:$P15)+1&gt;$L$4,MAX($J17:J17)+1&gt;$L$4),0,J17+1)</f>
        <v>0</v>
      </c>
      <c r="L17" s="69">
        <f>IF(OR(MAX($J15:$P15)+1&gt;$L$4,MAX($J17:K17)+1&gt;$L$4),0,K17+1)</f>
        <v>0</v>
      </c>
      <c r="M17" s="69">
        <f>IF(OR(MAX($J15:$P15)+1&gt;$L$4,MAX($J17:L17)+1&gt;$L$4),0,L17+1)</f>
        <v>0</v>
      </c>
      <c r="N17" s="69">
        <f>IF(OR(MAX($J15:$P15)+1&gt;$L$4,MAX($J17:M17)+1&gt;$L$4),0,M17+1)</f>
        <v>0</v>
      </c>
      <c r="O17" s="69">
        <f>IF(OR(MAX($J15:$P15)+1&gt;$L$4,MAX($J17:N17)+1&gt;$L$4),0,N17+1)</f>
        <v>0</v>
      </c>
      <c r="P17" s="69">
        <f>IF(OR(MAX($J15:$P15)+1&gt;$L$4,MAX($J17:O17)+1&gt;$L$4),0,O17+1)</f>
        <v>0</v>
      </c>
    </row>
    <row r="18" spans="2:16" ht="11.25">
      <c r="B18" s="70">
        <f aca="true" t="shared" si="14" ref="B18:H18">IF(B17=EventDate,BuildUp,0)</f>
        <v>0</v>
      </c>
      <c r="C18" s="70">
        <f t="shared" si="14"/>
        <v>0</v>
      </c>
      <c r="D18" s="70">
        <f t="shared" si="14"/>
        <v>0</v>
      </c>
      <c r="E18" s="70">
        <f t="shared" si="14"/>
        <v>0</v>
      </c>
      <c r="F18" s="70">
        <f t="shared" si="14"/>
        <v>0</v>
      </c>
      <c r="G18" s="70">
        <f t="shared" si="14"/>
        <v>0</v>
      </c>
      <c r="H18" s="70">
        <f t="shared" si="14"/>
        <v>0</v>
      </c>
      <c r="J18" s="70">
        <f aca="true" t="shared" si="15" ref="J18:P18">IF(J17=EventDate,BuildUp,0)</f>
        <v>0</v>
      </c>
      <c r="K18" s="70">
        <f t="shared" si="15"/>
        <v>0</v>
      </c>
      <c r="L18" s="70">
        <f t="shared" si="15"/>
        <v>0</v>
      </c>
      <c r="M18" s="70">
        <f t="shared" si="15"/>
        <v>0</v>
      </c>
      <c r="N18" s="70">
        <f t="shared" si="15"/>
        <v>0</v>
      </c>
      <c r="O18" s="70">
        <f t="shared" si="15"/>
        <v>0</v>
      </c>
      <c r="P18" s="70">
        <f t="shared" si="15"/>
        <v>0</v>
      </c>
    </row>
    <row r="20" spans="2:13" ht="11.25">
      <c r="B20" s="68">
        <f>L4+1</f>
        <v>42614</v>
      </c>
      <c r="C20" s="72">
        <f>WEEKDAY(B20,2)</f>
        <v>4</v>
      </c>
      <c r="D20" s="73">
        <f>DATE(YEAR(B20),MONTH(B20)+1,1)-1</f>
        <v>42643</v>
      </c>
      <c r="E20" s="72">
        <f>DAY(D20)</f>
        <v>30</v>
      </c>
      <c r="J20" s="68">
        <f>D20+1</f>
        <v>42644</v>
      </c>
      <c r="K20" s="72">
        <f>WEEKDAY(J20,2)</f>
        <v>6</v>
      </c>
      <c r="L20" s="73">
        <f>DATE(YEAR(J20),MONTH(J20)+1,1)-1</f>
        <v>42674</v>
      </c>
      <c r="M20" s="72">
        <f>DAY(L20)</f>
        <v>31</v>
      </c>
    </row>
    <row r="21" ht="4.5" customHeight="1">
      <c r="B21" s="72"/>
    </row>
    <row r="22" spans="2:16" ht="11.25">
      <c r="B22" s="59" t="s">
        <v>63</v>
      </c>
      <c r="C22" s="59" t="s">
        <v>64</v>
      </c>
      <c r="D22" s="59" t="s">
        <v>65</v>
      </c>
      <c r="E22" s="59" t="s">
        <v>66</v>
      </c>
      <c r="F22" s="59" t="s">
        <v>67</v>
      </c>
      <c r="G22" s="59" t="s">
        <v>68</v>
      </c>
      <c r="H22" s="59" t="s">
        <v>69</v>
      </c>
      <c r="J22" s="59" t="s">
        <v>63</v>
      </c>
      <c r="K22" s="59" t="s">
        <v>64</v>
      </c>
      <c r="L22" s="59" t="s">
        <v>65</v>
      </c>
      <c r="M22" s="59" t="s">
        <v>66</v>
      </c>
      <c r="N22" s="59" t="s">
        <v>67</v>
      </c>
      <c r="O22" s="59" t="s">
        <v>68</v>
      </c>
      <c r="P22" s="59" t="s">
        <v>69</v>
      </c>
    </row>
    <row r="23" spans="2:16" ht="11.25">
      <c r="B23" s="69">
        <f>IF(COUNTA($B$22:B22)&lt;$C$20,0,IF(COUNTA($B$22:B22)=$C$20,$B20,+A23+1))</f>
        <v>0</v>
      </c>
      <c r="C23" s="69">
        <f>IF(COUNTA($B$22:C22)&lt;$C$20,0,IF(COUNTA($B$22:C22)=$C$20,$B20,+B23+1))</f>
        <v>0</v>
      </c>
      <c r="D23" s="69">
        <f>IF(COUNTA($B$22:D22)&lt;$C$20,0,IF(COUNTA($B$22:D22)=$C$20,$B20,+C23+1))</f>
        <v>0</v>
      </c>
      <c r="E23" s="69">
        <f>IF(COUNTA($B$22:E22)&lt;$C$20,0,IF(COUNTA($B$22:E22)=$C$20,$B20,+D23+1))</f>
        <v>42614</v>
      </c>
      <c r="F23" s="69">
        <f>IF(COUNTA($B$22:F22)&lt;$C$20,0,IF(COUNTA($B$22:F22)=$C$20,$B20,+E23+1))</f>
        <v>42615</v>
      </c>
      <c r="G23" s="69">
        <f>IF(COUNTA($B$22:G22)&lt;$C$20,0,IF(COUNTA($B$22:G22)=$C$20,$B20,+F23+1))</f>
        <v>42616</v>
      </c>
      <c r="H23" s="69">
        <f>IF(COUNTA($B$22:H22)&lt;$C$20,0,IF(COUNTA($B$22:H22)=$C$20,$B20,+G23+1))</f>
        <v>42617</v>
      </c>
      <c r="J23" s="69">
        <f>IF(COUNTA($J$22:J22)&lt;$K$20,0,IF(COUNTA($J$22:J22)=$K$20,$J20,+I23+1))</f>
        <v>0</v>
      </c>
      <c r="K23" s="69">
        <f>IF(COUNTA($J$22:K22)&lt;$K$20,0,IF(COUNTA($J$22:K22)=$K$20,$J20,+J23+1))</f>
        <v>0</v>
      </c>
      <c r="L23" s="69">
        <f>IF(COUNTA($J$22:L22)&lt;$K$20,0,IF(COUNTA($J$22:L22)=$K$20,$J20,+K23+1))</f>
        <v>0</v>
      </c>
      <c r="M23" s="69">
        <f>IF(COUNTA($J$22:M22)&lt;$K$20,0,IF(COUNTA($J$22:M22)=$K$20,$J20,+L23+1))</f>
        <v>0</v>
      </c>
      <c r="N23" s="69">
        <f>IF(COUNTA($J$22:N22)&lt;$K$20,0,IF(COUNTA($J$22:N22)=$K$20,$J20,+M23+1))</f>
        <v>0</v>
      </c>
      <c r="O23" s="69">
        <f>IF(COUNTA($J$22:O22)&lt;$K$20,0,IF(COUNTA($J$22:O22)=$K$20,$J20,+N23+1))</f>
        <v>42644</v>
      </c>
      <c r="P23" s="69">
        <f>IF(COUNTA($J$22:P22)&lt;$K$20,0,IF(COUNTA($J$22:P22)=$K$20,$J20,+O23+1))</f>
        <v>42645</v>
      </c>
    </row>
    <row r="24" spans="2:16" ht="11.25">
      <c r="B24" s="70">
        <f aca="true" t="shared" si="16" ref="B24:H24">IF(B23=EventDate,BuildUp,0)</f>
        <v>0</v>
      </c>
      <c r="C24" s="70">
        <f t="shared" si="16"/>
        <v>0</v>
      </c>
      <c r="D24" s="70">
        <f t="shared" si="16"/>
        <v>0</v>
      </c>
      <c r="E24" s="70">
        <f t="shared" si="16"/>
        <v>0</v>
      </c>
      <c r="F24" s="70">
        <f t="shared" si="16"/>
        <v>0</v>
      </c>
      <c r="G24" s="70">
        <f t="shared" si="16"/>
        <v>0</v>
      </c>
      <c r="H24" s="70">
        <f t="shared" si="16"/>
        <v>0</v>
      </c>
      <c r="J24" s="70">
        <f aca="true" t="shared" si="17" ref="J24:P24">IF(J23=EventDate,BuildUp,0)</f>
        <v>0</v>
      </c>
      <c r="K24" s="70">
        <f t="shared" si="17"/>
        <v>0</v>
      </c>
      <c r="L24" s="70">
        <f t="shared" si="17"/>
        <v>0</v>
      </c>
      <c r="M24" s="70">
        <f t="shared" si="17"/>
        <v>0</v>
      </c>
      <c r="N24" s="70">
        <f t="shared" si="17"/>
        <v>0</v>
      </c>
      <c r="O24" s="70">
        <f t="shared" si="17"/>
        <v>0</v>
      </c>
      <c r="P24" s="70">
        <f t="shared" si="17"/>
        <v>0</v>
      </c>
    </row>
    <row r="25" spans="2:16" ht="11.25">
      <c r="B25" s="69">
        <f>+H23+1</f>
        <v>42618</v>
      </c>
      <c r="C25" s="69">
        <f aca="true" t="shared" si="18" ref="C25:H25">+B25+1</f>
        <v>42619</v>
      </c>
      <c r="D25" s="69">
        <f t="shared" si="18"/>
        <v>42620</v>
      </c>
      <c r="E25" s="69">
        <f t="shared" si="18"/>
        <v>42621</v>
      </c>
      <c r="F25" s="69">
        <f t="shared" si="18"/>
        <v>42622</v>
      </c>
      <c r="G25" s="69">
        <f t="shared" si="18"/>
        <v>42623</v>
      </c>
      <c r="H25" s="69">
        <f t="shared" si="18"/>
        <v>42624</v>
      </c>
      <c r="J25" s="69">
        <f>+P23+1</f>
        <v>42646</v>
      </c>
      <c r="K25" s="69">
        <f aca="true" t="shared" si="19" ref="K25:P25">+J25+1</f>
        <v>42647</v>
      </c>
      <c r="L25" s="69">
        <f t="shared" si="19"/>
        <v>42648</v>
      </c>
      <c r="M25" s="69">
        <f t="shared" si="19"/>
        <v>42649</v>
      </c>
      <c r="N25" s="69">
        <f t="shared" si="19"/>
        <v>42650</v>
      </c>
      <c r="O25" s="69">
        <f t="shared" si="19"/>
        <v>42651</v>
      </c>
      <c r="P25" s="69">
        <f t="shared" si="19"/>
        <v>42652</v>
      </c>
    </row>
    <row r="26" spans="2:16" ht="11.25">
      <c r="B26" s="70">
        <f aca="true" t="shared" si="20" ref="B26:H26">IF(B25=EventDate,BuildUp,0)</f>
        <v>0</v>
      </c>
      <c r="C26" s="70">
        <f t="shared" si="20"/>
        <v>0</v>
      </c>
      <c r="D26" s="70">
        <f t="shared" si="20"/>
        <v>0</v>
      </c>
      <c r="E26" s="70">
        <f t="shared" si="20"/>
        <v>0</v>
      </c>
      <c r="F26" s="70">
        <f t="shared" si="20"/>
        <v>0</v>
      </c>
      <c r="G26" s="70">
        <f t="shared" si="20"/>
        <v>0</v>
      </c>
      <c r="H26" s="70">
        <f t="shared" si="20"/>
        <v>0</v>
      </c>
      <c r="J26" s="70">
        <f aca="true" t="shared" si="21" ref="J26:P26">IF(J25=EventDate,BuildUp,0)</f>
        <v>0</v>
      </c>
      <c r="K26" s="70">
        <f t="shared" si="21"/>
        <v>0</v>
      </c>
      <c r="L26" s="70">
        <f t="shared" si="21"/>
        <v>0</v>
      </c>
      <c r="M26" s="70">
        <f t="shared" si="21"/>
        <v>0</v>
      </c>
      <c r="N26" s="70">
        <f t="shared" si="21"/>
        <v>0</v>
      </c>
      <c r="O26" s="70">
        <f t="shared" si="21"/>
        <v>0</v>
      </c>
      <c r="P26" s="70">
        <f t="shared" si="21"/>
        <v>0</v>
      </c>
    </row>
    <row r="27" spans="2:16" ht="11.25">
      <c r="B27" s="69">
        <f>+H25+1</f>
        <v>42625</v>
      </c>
      <c r="C27" s="69">
        <f aca="true" t="shared" si="22" ref="C27:H27">+B27+1</f>
        <v>42626</v>
      </c>
      <c r="D27" s="69">
        <f t="shared" si="22"/>
        <v>42627</v>
      </c>
      <c r="E27" s="69">
        <f t="shared" si="22"/>
        <v>42628</v>
      </c>
      <c r="F27" s="69">
        <f t="shared" si="22"/>
        <v>42629</v>
      </c>
      <c r="G27" s="69">
        <f t="shared" si="22"/>
        <v>42630</v>
      </c>
      <c r="H27" s="69">
        <f t="shared" si="22"/>
        <v>42631</v>
      </c>
      <c r="J27" s="69">
        <f>+P25+1</f>
        <v>42653</v>
      </c>
      <c r="K27" s="69">
        <f aca="true" t="shared" si="23" ref="K27:P27">+J27+1</f>
        <v>42654</v>
      </c>
      <c r="L27" s="69">
        <f t="shared" si="23"/>
        <v>42655</v>
      </c>
      <c r="M27" s="69">
        <f t="shared" si="23"/>
        <v>42656</v>
      </c>
      <c r="N27" s="69">
        <f t="shared" si="23"/>
        <v>42657</v>
      </c>
      <c r="O27" s="69">
        <f t="shared" si="23"/>
        <v>42658</v>
      </c>
      <c r="P27" s="69">
        <f t="shared" si="23"/>
        <v>42659</v>
      </c>
    </row>
    <row r="28" spans="2:16" ht="11.25">
      <c r="B28" s="70">
        <f aca="true" t="shared" si="24" ref="B28:H28">IF(B27=EventDate,BuildUp,0)</f>
        <v>0</v>
      </c>
      <c r="C28" s="70">
        <f t="shared" si="24"/>
        <v>0</v>
      </c>
      <c r="D28" s="70">
        <f t="shared" si="24"/>
        <v>0</v>
      </c>
      <c r="E28" s="70">
        <f t="shared" si="24"/>
        <v>0</v>
      </c>
      <c r="F28" s="70">
        <f t="shared" si="24"/>
        <v>0</v>
      </c>
      <c r="G28" s="70">
        <f t="shared" si="24"/>
        <v>0</v>
      </c>
      <c r="H28" s="70">
        <f t="shared" si="24"/>
        <v>0</v>
      </c>
      <c r="J28" s="70">
        <f aca="true" t="shared" si="25" ref="J28:P28">IF(J27=EventDate,BuildUp,0)</f>
        <v>0</v>
      </c>
      <c r="K28" s="70">
        <f t="shared" si="25"/>
        <v>0</v>
      </c>
      <c r="L28" s="70">
        <f t="shared" si="25"/>
        <v>0</v>
      </c>
      <c r="M28" s="70">
        <f t="shared" si="25"/>
        <v>0</v>
      </c>
      <c r="N28" s="70">
        <f t="shared" si="25"/>
        <v>0</v>
      </c>
      <c r="O28" s="70">
        <f t="shared" si="25"/>
        <v>0</v>
      </c>
      <c r="P28" s="70">
        <f t="shared" si="25"/>
        <v>0</v>
      </c>
    </row>
    <row r="29" spans="2:16" ht="11.25">
      <c r="B29" s="69">
        <f>+H27+1</f>
        <v>42632</v>
      </c>
      <c r="C29" s="69">
        <f aca="true" t="shared" si="26" ref="C29:H29">+B29+1</f>
        <v>42633</v>
      </c>
      <c r="D29" s="69">
        <f t="shared" si="26"/>
        <v>42634</v>
      </c>
      <c r="E29" s="69">
        <f t="shared" si="26"/>
        <v>42635</v>
      </c>
      <c r="F29" s="69">
        <f t="shared" si="26"/>
        <v>42636</v>
      </c>
      <c r="G29" s="69">
        <f t="shared" si="26"/>
        <v>42637</v>
      </c>
      <c r="H29" s="69">
        <f t="shared" si="26"/>
        <v>42638</v>
      </c>
      <c r="J29" s="69">
        <f>+P27+1</f>
        <v>42660</v>
      </c>
      <c r="K29" s="69">
        <f aca="true" t="shared" si="27" ref="K29:P29">+J29+1</f>
        <v>42661</v>
      </c>
      <c r="L29" s="69">
        <f t="shared" si="27"/>
        <v>42662</v>
      </c>
      <c r="M29" s="69">
        <f t="shared" si="27"/>
        <v>42663</v>
      </c>
      <c r="N29" s="69">
        <f t="shared" si="27"/>
        <v>42664</v>
      </c>
      <c r="O29" s="69">
        <f t="shared" si="27"/>
        <v>42665</v>
      </c>
      <c r="P29" s="69">
        <f t="shared" si="27"/>
        <v>42666</v>
      </c>
    </row>
    <row r="30" spans="2:16" ht="11.25">
      <c r="B30" s="70">
        <f aca="true" t="shared" si="28" ref="B30:H30">IF(B29=EventDate,BuildUp,0)</f>
        <v>0</v>
      </c>
      <c r="C30" s="70">
        <f t="shared" si="28"/>
        <v>0</v>
      </c>
      <c r="D30" s="70">
        <f t="shared" si="28"/>
        <v>0</v>
      </c>
      <c r="E30" s="70">
        <f t="shared" si="28"/>
        <v>0</v>
      </c>
      <c r="F30" s="70">
        <f t="shared" si="28"/>
        <v>0</v>
      </c>
      <c r="G30" s="70">
        <f t="shared" si="28"/>
        <v>0</v>
      </c>
      <c r="H30" s="70">
        <f t="shared" si="28"/>
        <v>0</v>
      </c>
      <c r="J30" s="70">
        <f aca="true" t="shared" si="29" ref="J30:P30">IF(J29=EventDate,BuildUp,0)</f>
        <v>0</v>
      </c>
      <c r="K30" s="70">
        <f t="shared" si="29"/>
        <v>0</v>
      </c>
      <c r="L30" s="70">
        <f t="shared" si="29"/>
        <v>0</v>
      </c>
      <c r="M30" s="70">
        <f t="shared" si="29"/>
        <v>0</v>
      </c>
      <c r="N30" s="70">
        <f t="shared" si="29"/>
        <v>0</v>
      </c>
      <c r="O30" s="70">
        <f t="shared" si="29"/>
        <v>0</v>
      </c>
      <c r="P30" s="70">
        <f t="shared" si="29"/>
        <v>0</v>
      </c>
    </row>
    <row r="31" spans="2:16" ht="11.25">
      <c r="B31" s="69">
        <f>IF(MAX($B29:$H29)+1&gt;$D$20,0,H29+1)</f>
        <v>42639</v>
      </c>
      <c r="C31" s="69">
        <f>IF(OR(MAX($B29:$H29)+1&gt;$D$20,MAX($B31:B31)+1&gt;$D$20),0,B31+1)</f>
        <v>42640</v>
      </c>
      <c r="D31" s="69">
        <f>IF(OR(MAX($B29:$H29)+1&gt;$D$20,MAX($B31:C31)+1&gt;$D$20),0,C31+1)</f>
        <v>42641</v>
      </c>
      <c r="E31" s="69">
        <f>IF(OR(MAX($B29:$H29)+1&gt;$D$20,MAX($B31:D31)+1&gt;$D$20),0,D31+1)</f>
        <v>42642</v>
      </c>
      <c r="F31" s="69">
        <f>IF(OR(MAX($B29:$H29)+1&gt;$D$20,MAX($B31:E31)+1&gt;$D$20),0,E31+1)</f>
        <v>42643</v>
      </c>
      <c r="G31" s="69">
        <f>IF(OR(MAX($B29:$H29)+1&gt;$D$20,MAX($B31:F31)+1&gt;$D$20),0,F31+1)</f>
        <v>0</v>
      </c>
      <c r="H31" s="69">
        <f>IF(OR(MAX($B29:$H29)+1&gt;$D$20,MAX($B31:G31)+1&gt;$D$20),0,G31+1)</f>
        <v>0</v>
      </c>
      <c r="J31" s="69">
        <f>IF(MAX($J29:$P29)+1&gt;$L$20,0,P29+1)</f>
        <v>42667</v>
      </c>
      <c r="K31" s="69">
        <f>IF(OR(MAX($J29:$P29)+1&gt;$L$20,MAX($J31:J31)+1&gt;$L$20),0,J31+1)</f>
        <v>42668</v>
      </c>
      <c r="L31" s="69">
        <f>IF(OR(MAX($J29:$P29)+1&gt;$L$20,MAX($J31:K31)+1&gt;$L$20),0,K31+1)</f>
        <v>42669</v>
      </c>
      <c r="M31" s="69">
        <f>IF(OR(MAX($J29:$P29)+1&gt;$L$20,MAX($J31:L31)+1&gt;$L$20),0,L31+1)</f>
        <v>42670</v>
      </c>
      <c r="N31" s="69">
        <f>IF(OR(MAX($J29:$P29)+1&gt;$L$20,MAX($J31:M31)+1&gt;$L$20),0,M31+1)</f>
        <v>42671</v>
      </c>
      <c r="O31" s="69">
        <f>IF(OR(MAX($J29:$P29)+1&gt;$L$20,MAX($J31:N31)+1&gt;$L$20),0,N31+1)</f>
        <v>42672</v>
      </c>
      <c r="P31" s="69">
        <f>IF(OR(MAX($J29:$P29)+1&gt;$L$20,MAX($J31:O31)+1&gt;$L$20),0,O31+1)</f>
        <v>42673</v>
      </c>
    </row>
    <row r="32" spans="2:16" ht="11.25">
      <c r="B32" s="70">
        <f aca="true" t="shared" si="30" ref="B32:H32">IF(B31=EventDate,BuildUp,0)</f>
        <v>0</v>
      </c>
      <c r="C32" s="70">
        <f t="shared" si="30"/>
        <v>0</v>
      </c>
      <c r="D32" s="70">
        <f t="shared" si="30"/>
        <v>0</v>
      </c>
      <c r="E32" s="70">
        <f t="shared" si="30"/>
        <v>0</v>
      </c>
      <c r="F32" s="70">
        <f t="shared" si="30"/>
        <v>0</v>
      </c>
      <c r="G32" s="70">
        <f t="shared" si="30"/>
        <v>0</v>
      </c>
      <c r="H32" s="70">
        <f t="shared" si="30"/>
        <v>0</v>
      </c>
      <c r="J32" s="70">
        <f aca="true" t="shared" si="31" ref="J32:P32">IF(J31=EventDate,BuildUp,0)</f>
        <v>0</v>
      </c>
      <c r="K32" s="70">
        <f t="shared" si="31"/>
        <v>0</v>
      </c>
      <c r="L32" s="70">
        <f t="shared" si="31"/>
        <v>0</v>
      </c>
      <c r="M32" s="70">
        <f t="shared" si="31"/>
        <v>0</v>
      </c>
      <c r="N32" s="70">
        <f t="shared" si="31"/>
        <v>0</v>
      </c>
      <c r="O32" s="70">
        <f t="shared" si="31"/>
        <v>0</v>
      </c>
      <c r="P32" s="70">
        <f t="shared" si="31"/>
        <v>0</v>
      </c>
    </row>
    <row r="33" spans="2:16" ht="11.25">
      <c r="B33" s="69">
        <f>IF(MAX($B31:$H31)+1&gt;$D$20,0,H31+1)</f>
        <v>0</v>
      </c>
      <c r="C33" s="69">
        <f>IF(OR(MAX($B31:$H31)+1&gt;$D$20,MAX($B33:B33)+1&gt;$D$20),0,B33+1)</f>
        <v>0</v>
      </c>
      <c r="D33" s="69">
        <f>IF(OR(MAX($B31:$H31)+1&gt;$D$20,MAX($B33:C33)+1&gt;$D$20),0,C33+1)</f>
        <v>0</v>
      </c>
      <c r="E33" s="69">
        <f>IF(OR(MAX($B31:$H31)+1&gt;$D$20,MAX($B33:D33)+1&gt;$D$20),0,D33+1)</f>
        <v>0</v>
      </c>
      <c r="F33" s="69">
        <f>IF(OR(MAX($B31:$H31)+1&gt;$D$20,MAX($B33:E33)+1&gt;$D$20),0,E33+1)</f>
        <v>0</v>
      </c>
      <c r="G33" s="69">
        <f>IF(OR(MAX($B31:$H31)+1&gt;$D$20,MAX($B33:F33)+1&gt;$D$20),0,F33+1)</f>
        <v>0</v>
      </c>
      <c r="H33" s="69">
        <f>IF(OR(MAX($B31:$H31)+1&gt;$D$20,MAX($B33:G33)+1&gt;$D$20),0,G33+1)</f>
        <v>0</v>
      </c>
      <c r="J33" s="69">
        <f>IF(MAX($J31:$P31)+1&gt;$L$20,0,P31+1)</f>
        <v>42674</v>
      </c>
      <c r="K33" s="69">
        <f>IF(OR(MAX($J31:$P31)+1&gt;$L$20,MAX($J33:J33)+1&gt;$L$20),0,J33+1)</f>
        <v>0</v>
      </c>
      <c r="L33" s="69">
        <f>IF(OR(MAX($J31:$P31)+1&gt;$L$20,MAX($J33:K33)+1&gt;$L$20),0,K33+1)</f>
        <v>0</v>
      </c>
      <c r="M33" s="69">
        <f>IF(OR(MAX($J31:$P31)+1&gt;$L$20,MAX($J33:L33)+1&gt;$L$20),0,L33+1)</f>
        <v>0</v>
      </c>
      <c r="N33" s="69">
        <f>IF(OR(MAX($J31:$P31)+1&gt;$L$20,MAX($J33:M33)+1&gt;$L$20),0,M33+1)</f>
        <v>0</v>
      </c>
      <c r="O33" s="69">
        <f>IF(OR(MAX($J31:$P31)+1&gt;$L$20,MAX($J33:N33)+1&gt;$L$20),0,N33+1)</f>
        <v>0</v>
      </c>
      <c r="P33" s="69">
        <f>IF(OR(MAX($J31:$P31)+1&gt;$L$20,MAX($J33:O33)+1&gt;$L$20),0,O33+1)</f>
        <v>0</v>
      </c>
    </row>
    <row r="34" spans="2:16" ht="11.25">
      <c r="B34" s="70">
        <f aca="true" t="shared" si="32" ref="B34:H34">IF(B33=EventDate,BuildUp,0)</f>
        <v>0</v>
      </c>
      <c r="C34" s="70">
        <f t="shared" si="32"/>
        <v>0</v>
      </c>
      <c r="D34" s="70">
        <f t="shared" si="32"/>
        <v>0</v>
      </c>
      <c r="E34" s="70">
        <f t="shared" si="32"/>
        <v>0</v>
      </c>
      <c r="F34" s="70">
        <f t="shared" si="32"/>
        <v>0</v>
      </c>
      <c r="G34" s="70">
        <f t="shared" si="32"/>
        <v>0</v>
      </c>
      <c r="H34" s="70">
        <f t="shared" si="32"/>
        <v>0</v>
      </c>
      <c r="J34" s="70">
        <f aca="true" t="shared" si="33" ref="J34:P34">IF(J33=EventDate,BuildUp,0)</f>
        <v>0</v>
      </c>
      <c r="K34" s="70">
        <f t="shared" si="33"/>
        <v>0</v>
      </c>
      <c r="L34" s="70">
        <f t="shared" si="33"/>
        <v>0</v>
      </c>
      <c r="M34" s="70">
        <f t="shared" si="33"/>
        <v>0</v>
      </c>
      <c r="N34" s="70">
        <f t="shared" si="33"/>
        <v>0</v>
      </c>
      <c r="O34" s="70">
        <f t="shared" si="33"/>
        <v>0</v>
      </c>
      <c r="P34" s="70">
        <f t="shared" si="33"/>
        <v>0</v>
      </c>
    </row>
    <row r="35" spans="11:13" ht="11.25">
      <c r="K35" s="72"/>
      <c r="L35" s="72"/>
      <c r="M35" s="72"/>
    </row>
    <row r="36" spans="2:13" ht="11.25">
      <c r="B36" s="68">
        <f>L20+1</f>
        <v>42675</v>
      </c>
      <c r="C36" s="72">
        <f>WEEKDAY(B36,2)</f>
        <v>2</v>
      </c>
      <c r="D36" s="73">
        <f>DATE(YEAR(B36),MONTH(B36)+1,1)-1</f>
        <v>42704</v>
      </c>
      <c r="E36" s="72">
        <f>DAY(D36)</f>
        <v>30</v>
      </c>
      <c r="J36" s="68">
        <f>D36+1</f>
        <v>42705</v>
      </c>
      <c r="K36" s="72">
        <f>WEEKDAY(J36,2)</f>
        <v>4</v>
      </c>
      <c r="L36" s="73">
        <f>DATE(YEAR(J36),MONTH(J36)+1,1)-1</f>
        <v>42735</v>
      </c>
      <c r="M36" s="72">
        <f>DAY(L36)</f>
        <v>31</v>
      </c>
    </row>
    <row r="37" ht="4.5" customHeight="1"/>
    <row r="38" spans="2:16" ht="11.25">
      <c r="B38" s="59" t="s">
        <v>63</v>
      </c>
      <c r="C38" s="59" t="s">
        <v>64</v>
      </c>
      <c r="D38" s="59" t="s">
        <v>65</v>
      </c>
      <c r="E38" s="59" t="s">
        <v>66</v>
      </c>
      <c r="F38" s="59" t="s">
        <v>67</v>
      </c>
      <c r="G38" s="59" t="s">
        <v>68</v>
      </c>
      <c r="H38" s="59" t="s">
        <v>69</v>
      </c>
      <c r="J38" s="59" t="s">
        <v>63</v>
      </c>
      <c r="K38" s="59" t="s">
        <v>64</v>
      </c>
      <c r="L38" s="59" t="s">
        <v>65</v>
      </c>
      <c r="M38" s="59" t="s">
        <v>66</v>
      </c>
      <c r="N38" s="59" t="s">
        <v>67</v>
      </c>
      <c r="O38" s="59" t="s">
        <v>68</v>
      </c>
      <c r="P38" s="59" t="s">
        <v>69</v>
      </c>
    </row>
    <row r="39" spans="2:16" ht="11.25">
      <c r="B39" s="69">
        <f>IF(COUNTA($B$38:B38)&lt;$C$36,0,IF(COUNTA($B$38:B38)=$C$36,$B36,+A39+1))</f>
        <v>0</v>
      </c>
      <c r="C39" s="69">
        <f>IF(COUNTA($B$38:C38)&lt;$C$36,0,IF(COUNTA($B$38:C38)=$C$36,$B36,+B39+1))</f>
        <v>42675</v>
      </c>
      <c r="D39" s="69">
        <f>IF(COUNTA($B$38:D38)&lt;$C$36,0,IF(COUNTA($B$38:D38)=$C$36,$B36,+C39+1))</f>
        <v>42676</v>
      </c>
      <c r="E39" s="69">
        <f>IF(COUNTA($B$38:E38)&lt;$C$36,0,IF(COUNTA($B$38:E38)=$C$36,$B36,+D39+1))</f>
        <v>42677</v>
      </c>
      <c r="F39" s="69">
        <f>IF(COUNTA($B$38:F38)&lt;$C$36,0,IF(COUNTA($B$38:F38)=$C$36,$B36,+E39+1))</f>
        <v>42678</v>
      </c>
      <c r="G39" s="69">
        <f>IF(COUNTA($B$38:G38)&lt;$C$36,0,IF(COUNTA($B$38:G38)=$C$36,$B36,+F39+1))</f>
        <v>42679</v>
      </c>
      <c r="H39" s="69">
        <f>IF(COUNTA($B$38:H38)&lt;$C$36,0,IF(COUNTA($B$38:H38)=$C$36,$B36,+G39+1))</f>
        <v>42680</v>
      </c>
      <c r="J39" s="69">
        <f>IF(COUNTA($J$38:J38)&lt;$K$36,0,IF(COUNTA($J$38:J38)=$K$36,$J36,+I39+1))</f>
        <v>0</v>
      </c>
      <c r="K39" s="69">
        <f>IF(COUNTA($J$38:K38)&lt;$K$36,0,IF(COUNTA($J$38:K38)=$K$36,$J36,+J39+1))</f>
        <v>0</v>
      </c>
      <c r="L39" s="69">
        <f>IF(COUNTA($J$38:L38)&lt;$K$36,0,IF(COUNTA($J$38:L38)=$K$36,$J36,+K39+1))</f>
        <v>0</v>
      </c>
      <c r="M39" s="69">
        <f>IF(COUNTA($J$38:M38)&lt;$K$36,0,IF(COUNTA($J$38:M38)=$K$36,$J36,+L39+1))</f>
        <v>42705</v>
      </c>
      <c r="N39" s="69">
        <f>IF(COUNTA($J$38:N38)&lt;$K$36,0,IF(COUNTA($J$38:N38)=$K$36,$J36,+M39+1))</f>
        <v>42706</v>
      </c>
      <c r="O39" s="69">
        <f>IF(COUNTA($J$38:O38)&lt;$K$36,0,IF(COUNTA($J$38:O38)=$K$36,$J36,+N39+1))</f>
        <v>42707</v>
      </c>
      <c r="P39" s="69">
        <f>IF(COUNTA($J$38:P38)&lt;$K$36,0,IF(COUNTA($J$38:P38)=$K$36,$J36,+O39+1))</f>
        <v>42708</v>
      </c>
    </row>
    <row r="40" spans="2:16" ht="11.25">
      <c r="B40" s="70">
        <f aca="true" t="shared" si="34" ref="B40:H40">IF(B39=EventDate,BuildUp,0)</f>
        <v>0</v>
      </c>
      <c r="C40" s="70">
        <f t="shared" si="34"/>
        <v>0</v>
      </c>
      <c r="D40" s="70">
        <f t="shared" si="34"/>
        <v>0</v>
      </c>
      <c r="E40" s="70">
        <f t="shared" si="34"/>
        <v>0</v>
      </c>
      <c r="F40" s="70">
        <f t="shared" si="34"/>
        <v>0</v>
      </c>
      <c r="G40" s="70">
        <f t="shared" si="34"/>
        <v>0</v>
      </c>
      <c r="H40" s="70">
        <f t="shared" si="34"/>
        <v>0</v>
      </c>
      <c r="J40" s="70">
        <f aca="true" t="shared" si="35" ref="J40:P40">IF(J39=EventDate,BuildUp,0)</f>
        <v>0</v>
      </c>
      <c r="K40" s="70">
        <f t="shared" si="35"/>
        <v>0</v>
      </c>
      <c r="L40" s="70">
        <f t="shared" si="35"/>
        <v>0</v>
      </c>
      <c r="M40" s="70">
        <f t="shared" si="35"/>
        <v>0</v>
      </c>
      <c r="N40" s="70">
        <f t="shared" si="35"/>
        <v>0</v>
      </c>
      <c r="O40" s="70">
        <f t="shared" si="35"/>
        <v>0</v>
      </c>
      <c r="P40" s="70">
        <f t="shared" si="35"/>
        <v>0</v>
      </c>
    </row>
    <row r="41" spans="2:16" ht="11.25">
      <c r="B41" s="69">
        <f>+H39+1</f>
        <v>42681</v>
      </c>
      <c r="C41" s="69">
        <f aca="true" t="shared" si="36" ref="C41:H41">+B41+1</f>
        <v>42682</v>
      </c>
      <c r="D41" s="69">
        <f t="shared" si="36"/>
        <v>42683</v>
      </c>
      <c r="E41" s="69">
        <f t="shared" si="36"/>
        <v>42684</v>
      </c>
      <c r="F41" s="69">
        <f t="shared" si="36"/>
        <v>42685</v>
      </c>
      <c r="G41" s="69">
        <f t="shared" si="36"/>
        <v>42686</v>
      </c>
      <c r="H41" s="69">
        <f t="shared" si="36"/>
        <v>42687</v>
      </c>
      <c r="J41" s="69">
        <f>+P39+1</f>
        <v>42709</v>
      </c>
      <c r="K41" s="69">
        <f aca="true" t="shared" si="37" ref="K41:P41">+J41+1</f>
        <v>42710</v>
      </c>
      <c r="L41" s="69">
        <f t="shared" si="37"/>
        <v>42711</v>
      </c>
      <c r="M41" s="69">
        <f t="shared" si="37"/>
        <v>42712</v>
      </c>
      <c r="N41" s="69">
        <f t="shared" si="37"/>
        <v>42713</v>
      </c>
      <c r="O41" s="69">
        <f t="shared" si="37"/>
        <v>42714</v>
      </c>
      <c r="P41" s="69">
        <f t="shared" si="37"/>
        <v>42715</v>
      </c>
    </row>
    <row r="42" spans="2:16" ht="11.25">
      <c r="B42" s="70">
        <f aca="true" t="shared" si="38" ref="B42:H42">IF(B41=EventDate,BuildUp,0)</f>
        <v>0</v>
      </c>
      <c r="C42" s="70">
        <f t="shared" si="38"/>
        <v>0</v>
      </c>
      <c r="D42" s="70">
        <f t="shared" si="38"/>
        <v>0</v>
      </c>
      <c r="E42" s="70">
        <f t="shared" si="38"/>
        <v>0</v>
      </c>
      <c r="F42" s="70">
        <f t="shared" si="38"/>
        <v>0</v>
      </c>
      <c r="G42" s="70">
        <f t="shared" si="38"/>
        <v>0</v>
      </c>
      <c r="H42" s="70">
        <f t="shared" si="38"/>
        <v>0</v>
      </c>
      <c r="J42" s="70">
        <f aca="true" t="shared" si="39" ref="J42:P42">IF(J41=EventDate,BuildUp,0)</f>
        <v>0</v>
      </c>
      <c r="K42" s="70">
        <f t="shared" si="39"/>
        <v>0</v>
      </c>
      <c r="L42" s="70">
        <f t="shared" si="39"/>
        <v>0</v>
      </c>
      <c r="M42" s="70">
        <f t="shared" si="39"/>
        <v>0</v>
      </c>
      <c r="N42" s="70">
        <f t="shared" si="39"/>
        <v>0</v>
      </c>
      <c r="O42" s="70">
        <f t="shared" si="39"/>
        <v>0</v>
      </c>
      <c r="P42" s="70">
        <f t="shared" si="39"/>
        <v>0</v>
      </c>
    </row>
    <row r="43" spans="2:16" ht="11.25">
      <c r="B43" s="69">
        <f>+H41+1</f>
        <v>42688</v>
      </c>
      <c r="C43" s="69">
        <f aca="true" t="shared" si="40" ref="C43:H43">+B43+1</f>
        <v>42689</v>
      </c>
      <c r="D43" s="69">
        <f t="shared" si="40"/>
        <v>42690</v>
      </c>
      <c r="E43" s="69">
        <f t="shared" si="40"/>
        <v>42691</v>
      </c>
      <c r="F43" s="69">
        <f t="shared" si="40"/>
        <v>42692</v>
      </c>
      <c r="G43" s="69">
        <f t="shared" si="40"/>
        <v>42693</v>
      </c>
      <c r="H43" s="69">
        <f t="shared" si="40"/>
        <v>42694</v>
      </c>
      <c r="J43" s="69">
        <f>+P41+1</f>
        <v>42716</v>
      </c>
      <c r="K43" s="69">
        <f aca="true" t="shared" si="41" ref="K43:P43">+J43+1</f>
        <v>42717</v>
      </c>
      <c r="L43" s="69">
        <f t="shared" si="41"/>
        <v>42718</v>
      </c>
      <c r="M43" s="69">
        <f t="shared" si="41"/>
        <v>42719</v>
      </c>
      <c r="N43" s="69">
        <f t="shared" si="41"/>
        <v>42720</v>
      </c>
      <c r="O43" s="69">
        <f t="shared" si="41"/>
        <v>42721</v>
      </c>
      <c r="P43" s="69">
        <f t="shared" si="41"/>
        <v>42722</v>
      </c>
    </row>
    <row r="44" spans="2:16" ht="11.25">
      <c r="B44" s="70">
        <f aca="true" t="shared" si="42" ref="B44:H44">IF(B43=EventDate,BuildUp,0)</f>
        <v>0</v>
      </c>
      <c r="C44" s="70">
        <f t="shared" si="42"/>
        <v>0</v>
      </c>
      <c r="D44" s="70">
        <f t="shared" si="42"/>
        <v>0</v>
      </c>
      <c r="E44" s="70">
        <f t="shared" si="42"/>
        <v>0</v>
      </c>
      <c r="F44" s="70">
        <f t="shared" si="42"/>
        <v>0</v>
      </c>
      <c r="G44" s="70">
        <f t="shared" si="42"/>
        <v>0</v>
      </c>
      <c r="H44" s="70">
        <f t="shared" si="42"/>
        <v>0</v>
      </c>
      <c r="J44" s="70">
        <f aca="true" t="shared" si="43" ref="J44:P44">IF(J43=EventDate,BuildUp,0)</f>
        <v>0</v>
      </c>
      <c r="K44" s="70">
        <f t="shared" si="43"/>
        <v>0</v>
      </c>
      <c r="L44" s="70">
        <f t="shared" si="43"/>
        <v>0</v>
      </c>
      <c r="M44" s="70">
        <f t="shared" si="43"/>
        <v>0</v>
      </c>
      <c r="N44" s="70">
        <f t="shared" si="43"/>
        <v>0</v>
      </c>
      <c r="O44" s="70">
        <f t="shared" si="43"/>
        <v>0</v>
      </c>
      <c r="P44" s="70">
        <f t="shared" si="43"/>
        <v>0</v>
      </c>
    </row>
    <row r="45" spans="2:16" ht="11.25">
      <c r="B45" s="69">
        <f>+H43+1</f>
        <v>42695</v>
      </c>
      <c r="C45" s="69">
        <f aca="true" t="shared" si="44" ref="C45:H45">+B45+1</f>
        <v>42696</v>
      </c>
      <c r="D45" s="69">
        <f t="shared" si="44"/>
        <v>42697</v>
      </c>
      <c r="E45" s="69">
        <f t="shared" si="44"/>
        <v>42698</v>
      </c>
      <c r="F45" s="69">
        <f t="shared" si="44"/>
        <v>42699</v>
      </c>
      <c r="G45" s="69">
        <f t="shared" si="44"/>
        <v>42700</v>
      </c>
      <c r="H45" s="69">
        <f t="shared" si="44"/>
        <v>42701</v>
      </c>
      <c r="J45" s="69">
        <f>+P43+1</f>
        <v>42723</v>
      </c>
      <c r="K45" s="69">
        <f aca="true" t="shared" si="45" ref="K45:P45">+J45+1</f>
        <v>42724</v>
      </c>
      <c r="L45" s="69">
        <f t="shared" si="45"/>
        <v>42725</v>
      </c>
      <c r="M45" s="69">
        <f t="shared" si="45"/>
        <v>42726</v>
      </c>
      <c r="N45" s="69">
        <f t="shared" si="45"/>
        <v>42727</v>
      </c>
      <c r="O45" s="69">
        <f t="shared" si="45"/>
        <v>42728</v>
      </c>
      <c r="P45" s="69">
        <f t="shared" si="45"/>
        <v>42729</v>
      </c>
    </row>
    <row r="46" spans="2:16" ht="11.25">
      <c r="B46" s="70">
        <f aca="true" t="shared" si="46" ref="B46:H46">IF(B45=EventDate,BuildUp,0)</f>
        <v>0</v>
      </c>
      <c r="C46" s="70">
        <f t="shared" si="46"/>
        <v>0</v>
      </c>
      <c r="D46" s="70">
        <f t="shared" si="46"/>
        <v>0</v>
      </c>
      <c r="E46" s="70">
        <f t="shared" si="46"/>
        <v>0</v>
      </c>
      <c r="F46" s="70">
        <f t="shared" si="46"/>
        <v>0</v>
      </c>
      <c r="G46" s="70">
        <f t="shared" si="46"/>
        <v>0</v>
      </c>
      <c r="H46" s="70">
        <f t="shared" si="46"/>
        <v>0</v>
      </c>
      <c r="J46" s="70">
        <f aca="true" t="shared" si="47" ref="J46:P46">IF(J45=EventDate,BuildUp,0)</f>
        <v>0</v>
      </c>
      <c r="K46" s="70">
        <f t="shared" si="47"/>
        <v>0</v>
      </c>
      <c r="L46" s="70">
        <f t="shared" si="47"/>
        <v>0</v>
      </c>
      <c r="M46" s="70">
        <f t="shared" si="47"/>
        <v>0</v>
      </c>
      <c r="N46" s="70">
        <f t="shared" si="47"/>
        <v>0</v>
      </c>
      <c r="O46" s="70">
        <f t="shared" si="47"/>
        <v>0</v>
      </c>
      <c r="P46" s="70">
        <f t="shared" si="47"/>
        <v>0</v>
      </c>
    </row>
    <row r="47" spans="2:16" ht="11.25">
      <c r="B47" s="69">
        <f>IF(MAX($B45:$H45)+1&gt;$D$36,0,H45+1)</f>
        <v>42702</v>
      </c>
      <c r="C47" s="69">
        <f>IF(OR(MAX($B45:$H45)+1&gt;$D$36,MAX($B47:B47)+1&gt;$D$36),0,B47+1)</f>
        <v>42703</v>
      </c>
      <c r="D47" s="69">
        <f>IF(OR(MAX($B45:$H45)+1&gt;$D$36,MAX($B47:C47)+1&gt;$D$36),0,C47+1)</f>
        <v>42704</v>
      </c>
      <c r="E47" s="69">
        <f>IF(OR(MAX($B45:$H45)+1&gt;$D$36,MAX($B47:D47)+1&gt;$D$36),0,D47+1)</f>
        <v>0</v>
      </c>
      <c r="F47" s="69">
        <f>IF(OR(MAX($B45:$H45)+1&gt;$D$36,MAX($B47:E47)+1&gt;$D$36),0,E47+1)</f>
        <v>0</v>
      </c>
      <c r="G47" s="69">
        <f>IF(OR(MAX($B45:$H45)+1&gt;$D$36,MAX($B47:F47)+1&gt;$D$36),0,F47+1)</f>
        <v>0</v>
      </c>
      <c r="H47" s="69">
        <f>IF(OR(MAX($B45:$H45)+1&gt;$D$36,MAX($B47:G47)+1&gt;$D$36),0,G47+1)</f>
        <v>0</v>
      </c>
      <c r="J47" s="69">
        <f>IF(MAX($J45:$P45)+1&gt;$L$36,0,P45+1)</f>
        <v>42730</v>
      </c>
      <c r="K47" s="69">
        <f>IF(OR(MAX($J45:$P45)+1&gt;$L$36,MAX($J47:J47)+1&gt;$L$36),0,J47+1)</f>
        <v>42731</v>
      </c>
      <c r="L47" s="69">
        <f>IF(OR(MAX($J45:$P45)+1&gt;$L$36,MAX($J47:K47)+1&gt;$L$36),0,K47+1)</f>
        <v>42732</v>
      </c>
      <c r="M47" s="69">
        <f>IF(OR(MAX($J45:$P45)+1&gt;$L$36,MAX($J47:L47)+1&gt;$L$36),0,L47+1)</f>
        <v>42733</v>
      </c>
      <c r="N47" s="69">
        <f>IF(OR(MAX($J45:$P45)+1&gt;$L$36,MAX($J47:M47)+1&gt;$L$36),0,M47+1)</f>
        <v>42734</v>
      </c>
      <c r="O47" s="69">
        <f>IF(OR(MAX($J45:$P45)+1&gt;$L$36,MAX($J47:N47)+1&gt;$L$36),0,N47+1)</f>
        <v>42735</v>
      </c>
      <c r="P47" s="69">
        <f>IF(OR(MAX($J45:$P45)+1&gt;$L$36,MAX($J47:O47)+1&gt;$L$36),0,O47+1)</f>
        <v>0</v>
      </c>
    </row>
    <row r="48" spans="2:16" ht="11.25">
      <c r="B48" s="70">
        <f aca="true" t="shared" si="48" ref="B48:H48">IF(B47=EventDate,BuildUp,0)</f>
        <v>0</v>
      </c>
      <c r="C48" s="70">
        <f t="shared" si="48"/>
        <v>0</v>
      </c>
      <c r="D48" s="70">
        <f t="shared" si="48"/>
        <v>0</v>
      </c>
      <c r="E48" s="70">
        <f t="shared" si="48"/>
        <v>0</v>
      </c>
      <c r="F48" s="70">
        <f t="shared" si="48"/>
        <v>0</v>
      </c>
      <c r="G48" s="70">
        <f t="shared" si="48"/>
        <v>0</v>
      </c>
      <c r="H48" s="70">
        <f t="shared" si="48"/>
        <v>0</v>
      </c>
      <c r="J48" s="70">
        <f aca="true" t="shared" si="49" ref="J48:P48">IF(J47=EventDate,BuildUp,0)</f>
        <v>0</v>
      </c>
      <c r="K48" s="70">
        <f t="shared" si="49"/>
        <v>0</v>
      </c>
      <c r="L48" s="70">
        <f t="shared" si="49"/>
        <v>0</v>
      </c>
      <c r="M48" s="70">
        <f t="shared" si="49"/>
        <v>0</v>
      </c>
      <c r="N48" s="70">
        <f t="shared" si="49"/>
        <v>0</v>
      </c>
      <c r="O48" s="70">
        <f t="shared" si="49"/>
        <v>0</v>
      </c>
      <c r="P48" s="70">
        <f t="shared" si="49"/>
        <v>0</v>
      </c>
    </row>
    <row r="49" spans="2:16" ht="11.25">
      <c r="B49" s="69">
        <f>IF(MAX($B47:$H47)+1&gt;$D$36,0,H47+1)</f>
        <v>0</v>
      </c>
      <c r="C49" s="69">
        <f>IF(OR(MAX($B47:$H47)+1&gt;$D$36,MAX($B49:B49)+1&gt;$D$36),0,B49+1)</f>
        <v>0</v>
      </c>
      <c r="D49" s="69">
        <f>IF(OR(MAX($B47:$H47)+1&gt;$D$36,MAX($B49:C49)+1&gt;$D$36),0,C49+1)</f>
        <v>0</v>
      </c>
      <c r="E49" s="69">
        <f>IF(OR(MAX($B47:$H47)+1&gt;$D$36,MAX($B49:D49)+1&gt;$D$36),0,D49+1)</f>
        <v>0</v>
      </c>
      <c r="F49" s="69">
        <f>IF(OR(MAX($B47:$H47)+1&gt;$D$36,MAX($B49:E49)+1&gt;$D$36),0,E49+1)</f>
        <v>0</v>
      </c>
      <c r="G49" s="69">
        <f>IF(OR(MAX($B47:$H47)+1&gt;$D$36,MAX($B49:F49)+1&gt;$D$36),0,F49+1)</f>
        <v>0</v>
      </c>
      <c r="H49" s="69">
        <f>IF(OR(MAX($B47:$H47)+1&gt;$D$36,MAX($B49:G49)+1&gt;$D$36),0,G49+1)</f>
        <v>0</v>
      </c>
      <c r="J49" s="69">
        <f>IF(MAX($J47:$P47)+1&gt;$L$36,0,P47+1)</f>
        <v>0</v>
      </c>
      <c r="K49" s="69">
        <f>IF(OR(MAX($J47:$P47)+1&gt;$L$36,MAX($J49:J49)+1&gt;$L$36),0,J49+1)</f>
        <v>0</v>
      </c>
      <c r="L49" s="69">
        <f>IF(OR(MAX($J47:$P47)+1&gt;$L$36,MAX($J49:K49)+1&gt;$L$36),0,K49+1)</f>
        <v>0</v>
      </c>
      <c r="M49" s="69">
        <f>IF(OR(MAX($J47:$P47)+1&gt;$L$36,MAX($J49:L49)+1&gt;$L$36),0,L49+1)</f>
        <v>0</v>
      </c>
      <c r="N49" s="69">
        <f>IF(OR(MAX($J47:$P47)+1&gt;$L$36,MAX($J49:M49)+1&gt;$L$36),0,M49+1)</f>
        <v>0</v>
      </c>
      <c r="O49" s="69">
        <f>IF(OR(MAX($J47:$P47)+1&gt;$L$36,MAX($J49:N49)+1&gt;$L$36),0,N49+1)</f>
        <v>0</v>
      </c>
      <c r="P49" s="69">
        <f>IF(OR(MAX($J47:$P47)+1&gt;$L$36,MAX($J49:O49)+1&gt;$L$36),0,O49+1)</f>
        <v>0</v>
      </c>
    </row>
    <row r="50" spans="2:16" ht="11.25">
      <c r="B50" s="70">
        <f aca="true" t="shared" si="50" ref="B50:H50">IF(B49=EventDate,BuildUp,0)</f>
        <v>0</v>
      </c>
      <c r="C50" s="70">
        <f t="shared" si="50"/>
        <v>0</v>
      </c>
      <c r="D50" s="70">
        <f t="shared" si="50"/>
        <v>0</v>
      </c>
      <c r="E50" s="70">
        <f t="shared" si="50"/>
        <v>0</v>
      </c>
      <c r="F50" s="70">
        <f t="shared" si="50"/>
        <v>0</v>
      </c>
      <c r="G50" s="70">
        <f t="shared" si="50"/>
        <v>0</v>
      </c>
      <c r="H50" s="70">
        <f t="shared" si="50"/>
        <v>0</v>
      </c>
      <c r="J50" s="70">
        <f aca="true" t="shared" si="51" ref="J50:P50">IF(J49=EventDate,BuildUp,0)</f>
        <v>0</v>
      </c>
      <c r="K50" s="70">
        <f t="shared" si="51"/>
        <v>0</v>
      </c>
      <c r="L50" s="70">
        <f t="shared" si="51"/>
        <v>0</v>
      </c>
      <c r="M50" s="70">
        <f t="shared" si="51"/>
        <v>0</v>
      </c>
      <c r="N50" s="70">
        <f t="shared" si="51"/>
        <v>0</v>
      </c>
      <c r="O50" s="70">
        <f t="shared" si="51"/>
        <v>0</v>
      </c>
      <c r="P50" s="70">
        <f t="shared" si="51"/>
        <v>0</v>
      </c>
    </row>
    <row r="52" spans="2:13" ht="11.25">
      <c r="B52" s="68">
        <f>L36+1</f>
        <v>42736</v>
      </c>
      <c r="C52" s="72">
        <f>WEEKDAY(B52,2)</f>
        <v>7</v>
      </c>
      <c r="D52" s="73">
        <f>DATE(YEAR(B52),MONTH(B52)+1,1)-1</f>
        <v>42766</v>
      </c>
      <c r="E52" s="72">
        <f>DAY(D52)</f>
        <v>31</v>
      </c>
      <c r="J52" s="68">
        <f>D52+1</f>
        <v>42767</v>
      </c>
      <c r="K52" s="72">
        <f>WEEKDAY(J52,2)</f>
        <v>3</v>
      </c>
      <c r="L52" s="73">
        <f>DATE(YEAR(J52),MONTH(J52)+1,1)-1</f>
        <v>42794</v>
      </c>
      <c r="M52" s="72">
        <f>DAY(L52)</f>
        <v>28</v>
      </c>
    </row>
    <row r="53" ht="4.5" customHeight="1"/>
    <row r="54" spans="2:16" ht="11.25">
      <c r="B54" s="59" t="s">
        <v>63</v>
      </c>
      <c r="C54" s="59" t="s">
        <v>64</v>
      </c>
      <c r="D54" s="59" t="s">
        <v>65</v>
      </c>
      <c r="E54" s="59" t="s">
        <v>66</v>
      </c>
      <c r="F54" s="59" t="s">
        <v>67</v>
      </c>
      <c r="G54" s="59" t="s">
        <v>68</v>
      </c>
      <c r="H54" s="59" t="s">
        <v>69</v>
      </c>
      <c r="J54" s="59" t="s">
        <v>63</v>
      </c>
      <c r="K54" s="59" t="s">
        <v>64</v>
      </c>
      <c r="L54" s="59" t="s">
        <v>65</v>
      </c>
      <c r="M54" s="59" t="s">
        <v>66</v>
      </c>
      <c r="N54" s="59" t="s">
        <v>67</v>
      </c>
      <c r="O54" s="59" t="s">
        <v>68</v>
      </c>
      <c r="P54" s="59" t="s">
        <v>69</v>
      </c>
    </row>
    <row r="55" spans="2:16" ht="11.25">
      <c r="B55" s="69">
        <f>IF(COUNTA($B$54:B54)&lt;$C$52,0,IF(COUNTA($B$54:B54)=$C$52,$B52,+A55+1))</f>
        <v>0</v>
      </c>
      <c r="C55" s="69">
        <f>IF(COUNTA($B$54:C54)&lt;$C$52,0,IF(COUNTA($B$54:C54)=$C$52,$B52,+B55+1))</f>
        <v>0</v>
      </c>
      <c r="D55" s="69">
        <f>IF(COUNTA($B$54:D54)&lt;$C$52,0,IF(COUNTA($B$54:D54)=$C$52,$B52,+C55+1))</f>
        <v>0</v>
      </c>
      <c r="E55" s="69">
        <f>IF(COUNTA($B$54:E54)&lt;$C$52,0,IF(COUNTA($B$54:E54)=$C$52,$B52,+D55+1))</f>
        <v>0</v>
      </c>
      <c r="F55" s="69">
        <f>IF(COUNTA($B$54:F54)&lt;$C$52,0,IF(COUNTA($B$54:F54)=$C$52,$B52,+E55+1))</f>
        <v>0</v>
      </c>
      <c r="G55" s="69">
        <f>IF(COUNTA($B$54:G54)&lt;$C$52,0,IF(COUNTA($B$54:G54)=$C$52,$B52,+F55+1))</f>
        <v>0</v>
      </c>
      <c r="H55" s="69">
        <f>IF(COUNTA($B$54:H54)&lt;$C$52,0,IF(COUNTA($B$54:H54)=$C$52,$B52,+G55+1))</f>
        <v>42736</v>
      </c>
      <c r="J55" s="69">
        <f>IF(COUNTA($J$54:J54)&lt;$K$52,0,IF(COUNTA($J$54:J54)=$K$52,$J52,+I55+1))</f>
        <v>0</v>
      </c>
      <c r="K55" s="69">
        <f>IF(COUNTA($J$54:K54)&lt;$K$52,0,IF(COUNTA($J$54:K54)=$K$52,$J52,+J55+1))</f>
        <v>0</v>
      </c>
      <c r="L55" s="69">
        <f>IF(COUNTA($J$54:L54)&lt;$K$52,0,IF(COUNTA($J$54:L54)=$K$52,$J52,+K55+1))</f>
        <v>42767</v>
      </c>
      <c r="M55" s="69">
        <f>IF(COUNTA($J$54:M54)&lt;$K$52,0,IF(COUNTA($J$54:M54)=$K$52,$J52,+L55+1))</f>
        <v>42768</v>
      </c>
      <c r="N55" s="69">
        <f>IF(COUNTA($J$54:N54)&lt;$K$52,0,IF(COUNTA($J$54:N54)=$K$52,$J52,+M55+1))</f>
        <v>42769</v>
      </c>
      <c r="O55" s="69">
        <f>IF(COUNTA($J$54:O54)&lt;$K$52,0,IF(COUNTA($J$54:O54)=$K$52,$J52,+N55+1))</f>
        <v>42770</v>
      </c>
      <c r="P55" s="69">
        <f>IF(COUNTA($J$54:P54)&lt;$K$52,0,IF(COUNTA($J$54:P54)=$K$52,$J52,+O55+1))</f>
        <v>42771</v>
      </c>
    </row>
    <row r="56" spans="2:16" ht="11.25">
      <c r="B56" s="70">
        <f aca="true" t="shared" si="52" ref="B56:H56">IF(B55=EventDate,BuildUp,0)</f>
        <v>0</v>
      </c>
      <c r="C56" s="70">
        <f t="shared" si="52"/>
        <v>0</v>
      </c>
      <c r="D56" s="70">
        <f t="shared" si="52"/>
        <v>0</v>
      </c>
      <c r="E56" s="70">
        <f t="shared" si="52"/>
        <v>0</v>
      </c>
      <c r="F56" s="70">
        <f t="shared" si="52"/>
        <v>0</v>
      </c>
      <c r="G56" s="70">
        <f t="shared" si="52"/>
        <v>0</v>
      </c>
      <c r="H56" s="70">
        <f t="shared" si="52"/>
        <v>0</v>
      </c>
      <c r="J56" s="70">
        <f aca="true" t="shared" si="53" ref="J56:P56">IF(J55=EventDate,BuildUp,0)</f>
        <v>0</v>
      </c>
      <c r="K56" s="70">
        <f t="shared" si="53"/>
        <v>0</v>
      </c>
      <c r="L56" s="70">
        <f t="shared" si="53"/>
        <v>0</v>
      </c>
      <c r="M56" s="70">
        <f t="shared" si="53"/>
        <v>0</v>
      </c>
      <c r="N56" s="70">
        <f t="shared" si="53"/>
        <v>0</v>
      </c>
      <c r="O56" s="70">
        <f t="shared" si="53"/>
        <v>0</v>
      </c>
      <c r="P56" s="70">
        <f t="shared" si="53"/>
        <v>0</v>
      </c>
    </row>
    <row r="57" spans="2:16" ht="11.25">
      <c r="B57" s="69">
        <f>+H55+1</f>
        <v>42737</v>
      </c>
      <c r="C57" s="69">
        <f aca="true" t="shared" si="54" ref="C57:H57">+B57+1</f>
        <v>42738</v>
      </c>
      <c r="D57" s="69">
        <f t="shared" si="54"/>
        <v>42739</v>
      </c>
      <c r="E57" s="69">
        <f t="shared" si="54"/>
        <v>42740</v>
      </c>
      <c r="F57" s="69">
        <f t="shared" si="54"/>
        <v>42741</v>
      </c>
      <c r="G57" s="69">
        <f t="shared" si="54"/>
        <v>42742</v>
      </c>
      <c r="H57" s="69">
        <f t="shared" si="54"/>
        <v>42743</v>
      </c>
      <c r="J57" s="69">
        <f>+P55+1</f>
        <v>42772</v>
      </c>
      <c r="K57" s="69">
        <f aca="true" t="shared" si="55" ref="K57:P57">+J57+1</f>
        <v>42773</v>
      </c>
      <c r="L57" s="69">
        <f t="shared" si="55"/>
        <v>42774</v>
      </c>
      <c r="M57" s="69">
        <f t="shared" si="55"/>
        <v>42775</v>
      </c>
      <c r="N57" s="69">
        <f t="shared" si="55"/>
        <v>42776</v>
      </c>
      <c r="O57" s="69">
        <f t="shared" si="55"/>
        <v>42777</v>
      </c>
      <c r="P57" s="69">
        <f t="shared" si="55"/>
        <v>42778</v>
      </c>
    </row>
    <row r="58" spans="2:16" ht="11.25">
      <c r="B58" s="70">
        <f aca="true" t="shared" si="56" ref="B58:H58">IF(B57=EventDate,BuildUp,0)</f>
        <v>0</v>
      </c>
      <c r="C58" s="70">
        <f t="shared" si="56"/>
        <v>0</v>
      </c>
      <c r="D58" s="70">
        <f t="shared" si="56"/>
        <v>0</v>
      </c>
      <c r="E58" s="70">
        <f t="shared" si="56"/>
        <v>0</v>
      </c>
      <c r="F58" s="70">
        <f t="shared" si="56"/>
        <v>0</v>
      </c>
      <c r="G58" s="70">
        <f t="shared" si="56"/>
        <v>0</v>
      </c>
      <c r="H58" s="70">
        <f t="shared" si="56"/>
        <v>0</v>
      </c>
      <c r="J58" s="70">
        <f aca="true" t="shared" si="57" ref="J58:P58">IF(J57=EventDate,BuildUp,0)</f>
        <v>0</v>
      </c>
      <c r="K58" s="70">
        <f t="shared" si="57"/>
        <v>0</v>
      </c>
      <c r="L58" s="70">
        <f t="shared" si="57"/>
        <v>0</v>
      </c>
      <c r="M58" s="70">
        <f t="shared" si="57"/>
        <v>0</v>
      </c>
      <c r="N58" s="70">
        <f t="shared" si="57"/>
        <v>0</v>
      </c>
      <c r="O58" s="70">
        <f t="shared" si="57"/>
        <v>0</v>
      </c>
      <c r="P58" s="70">
        <f t="shared" si="57"/>
        <v>0</v>
      </c>
    </row>
    <row r="59" spans="2:16" ht="11.25">
      <c r="B59" s="69">
        <f>+H57+1</f>
        <v>42744</v>
      </c>
      <c r="C59" s="69">
        <f aca="true" t="shared" si="58" ref="C59:H59">+B59+1</f>
        <v>42745</v>
      </c>
      <c r="D59" s="69">
        <f t="shared" si="58"/>
        <v>42746</v>
      </c>
      <c r="E59" s="69">
        <f t="shared" si="58"/>
        <v>42747</v>
      </c>
      <c r="F59" s="69">
        <f t="shared" si="58"/>
        <v>42748</v>
      </c>
      <c r="G59" s="69">
        <f t="shared" si="58"/>
        <v>42749</v>
      </c>
      <c r="H59" s="69">
        <f t="shared" si="58"/>
        <v>42750</v>
      </c>
      <c r="J59" s="69">
        <f>+P57+1</f>
        <v>42779</v>
      </c>
      <c r="K59" s="69">
        <f aca="true" t="shared" si="59" ref="K59:P59">+J59+1</f>
        <v>42780</v>
      </c>
      <c r="L59" s="69">
        <f t="shared" si="59"/>
        <v>42781</v>
      </c>
      <c r="M59" s="69">
        <f t="shared" si="59"/>
        <v>42782</v>
      </c>
      <c r="N59" s="69">
        <f t="shared" si="59"/>
        <v>42783</v>
      </c>
      <c r="O59" s="69">
        <f t="shared" si="59"/>
        <v>42784</v>
      </c>
      <c r="P59" s="69">
        <f t="shared" si="59"/>
        <v>42785</v>
      </c>
    </row>
    <row r="60" spans="2:16" ht="11.25">
      <c r="B60" s="70">
        <f aca="true" t="shared" si="60" ref="B60:H60">IF(B59=EventDate,BuildUp,0)</f>
        <v>0</v>
      </c>
      <c r="C60" s="70">
        <f t="shared" si="60"/>
        <v>0</v>
      </c>
      <c r="D60" s="70">
        <f t="shared" si="60"/>
        <v>0</v>
      </c>
      <c r="E60" s="70">
        <f t="shared" si="60"/>
        <v>0</v>
      </c>
      <c r="F60" s="70">
        <f t="shared" si="60"/>
        <v>0</v>
      </c>
      <c r="G60" s="70">
        <f t="shared" si="60"/>
        <v>0</v>
      </c>
      <c r="H60" s="70">
        <f t="shared" si="60"/>
        <v>0</v>
      </c>
      <c r="J60" s="70">
        <f aca="true" t="shared" si="61" ref="J60:P60">IF(J59=EventDate,BuildUp,0)</f>
        <v>0</v>
      </c>
      <c r="K60" s="70">
        <f t="shared" si="61"/>
        <v>0</v>
      </c>
      <c r="L60" s="70">
        <f t="shared" si="61"/>
        <v>0</v>
      </c>
      <c r="M60" s="70">
        <f t="shared" si="61"/>
        <v>0</v>
      </c>
      <c r="N60" s="70">
        <f t="shared" si="61"/>
        <v>0</v>
      </c>
      <c r="O60" s="70">
        <f t="shared" si="61"/>
        <v>0</v>
      </c>
      <c r="P60" s="70">
        <f t="shared" si="61"/>
        <v>0</v>
      </c>
    </row>
    <row r="61" spans="2:16" ht="11.25">
      <c r="B61" s="69">
        <f>+H59+1</f>
        <v>42751</v>
      </c>
      <c r="C61" s="69">
        <f aca="true" t="shared" si="62" ref="C61:H61">+B61+1</f>
        <v>42752</v>
      </c>
      <c r="D61" s="69">
        <f t="shared" si="62"/>
        <v>42753</v>
      </c>
      <c r="E61" s="69">
        <f t="shared" si="62"/>
        <v>42754</v>
      </c>
      <c r="F61" s="69">
        <f t="shared" si="62"/>
        <v>42755</v>
      </c>
      <c r="G61" s="69">
        <f t="shared" si="62"/>
        <v>42756</v>
      </c>
      <c r="H61" s="69">
        <f t="shared" si="62"/>
        <v>42757</v>
      </c>
      <c r="J61" s="69">
        <f>+P59+1</f>
        <v>42786</v>
      </c>
      <c r="K61" s="69">
        <f aca="true" t="shared" si="63" ref="K61:P61">+J61+1</f>
        <v>42787</v>
      </c>
      <c r="L61" s="69">
        <f t="shared" si="63"/>
        <v>42788</v>
      </c>
      <c r="M61" s="69">
        <f t="shared" si="63"/>
        <v>42789</v>
      </c>
      <c r="N61" s="69">
        <f t="shared" si="63"/>
        <v>42790</v>
      </c>
      <c r="O61" s="69">
        <f t="shared" si="63"/>
        <v>42791</v>
      </c>
      <c r="P61" s="69">
        <f t="shared" si="63"/>
        <v>42792</v>
      </c>
    </row>
    <row r="62" spans="2:16" ht="11.25">
      <c r="B62" s="70">
        <f aca="true" t="shared" si="64" ref="B62:H62">IF(B61=EventDate,BuildUp,0)</f>
        <v>0</v>
      </c>
      <c r="C62" s="70">
        <f t="shared" si="64"/>
        <v>0</v>
      </c>
      <c r="D62" s="70">
        <f t="shared" si="64"/>
        <v>0</v>
      </c>
      <c r="E62" s="70">
        <f t="shared" si="64"/>
        <v>0</v>
      </c>
      <c r="F62" s="70">
        <f t="shared" si="64"/>
        <v>0</v>
      </c>
      <c r="G62" s="70">
        <f t="shared" si="64"/>
        <v>0</v>
      </c>
      <c r="H62" s="70">
        <f t="shared" si="64"/>
        <v>0</v>
      </c>
      <c r="J62" s="70">
        <f aca="true" t="shared" si="65" ref="J62:P62">IF(J61=EventDate,BuildUp,0)</f>
        <v>0</v>
      </c>
      <c r="K62" s="70">
        <f t="shared" si="65"/>
        <v>0</v>
      </c>
      <c r="L62" s="70">
        <f t="shared" si="65"/>
        <v>0</v>
      </c>
      <c r="M62" s="70">
        <f t="shared" si="65"/>
        <v>0</v>
      </c>
      <c r="N62" s="70">
        <f t="shared" si="65"/>
        <v>0</v>
      </c>
      <c r="O62" s="70">
        <f t="shared" si="65"/>
        <v>0</v>
      </c>
      <c r="P62" s="70">
        <f t="shared" si="65"/>
        <v>0</v>
      </c>
    </row>
    <row r="63" spans="2:16" ht="11.25">
      <c r="B63" s="69">
        <f>IF(MAX($B61:$H61)+1&gt;$D$52,0,H61+1)</f>
        <v>42758</v>
      </c>
      <c r="C63" s="69">
        <f>IF(OR(MAX($B61:$H61)+1&gt;$D$52,MAX($B63:B63)+1&gt;$D$52),0,B63+1)</f>
        <v>42759</v>
      </c>
      <c r="D63" s="69">
        <f>IF(OR(MAX($B61:$H61)+1&gt;$D$52,MAX($B63:C63)+1&gt;$D$52),0,C63+1)</f>
        <v>42760</v>
      </c>
      <c r="E63" s="69">
        <f>IF(OR(MAX($B61:$H61)+1&gt;$D$52,MAX($B63:D63)+1&gt;$D$52),0,D63+1)</f>
        <v>42761</v>
      </c>
      <c r="F63" s="69">
        <f>IF(OR(MAX($B61:$H61)+1&gt;$D$52,MAX($B63:E63)+1&gt;$D$52),0,E63+1)</f>
        <v>42762</v>
      </c>
      <c r="G63" s="69">
        <f>IF(OR(MAX($B61:$H61)+1&gt;$D$52,MAX($B63:F63)+1&gt;$D$52),0,F63+1)</f>
        <v>42763</v>
      </c>
      <c r="H63" s="69">
        <f>IF(OR(MAX($B61:$H61)+1&gt;$D$52,MAX($B63:G63)+1&gt;$D$52),0,G63+1)</f>
        <v>42764</v>
      </c>
      <c r="J63" s="69">
        <f>IF(MAX($J61:$P61)+1&gt;$L$52,0,P61+1)</f>
        <v>42793</v>
      </c>
      <c r="K63" s="69">
        <f>IF(OR(MAX($J61:$P61)+1&gt;$L$52,MAX($J63:J63)+1&gt;$L$52),0,J63+1)</f>
        <v>42794</v>
      </c>
      <c r="L63" s="69">
        <f>IF(OR(MAX($J61:$P61)+1&gt;$L$52,MAX($J63:K63)+1&gt;$L$52),0,K63+1)</f>
        <v>0</v>
      </c>
      <c r="M63" s="69">
        <f>IF(OR(MAX($J61:$P61)+1&gt;$L$52,MAX($J63:L63)+1&gt;$L$52),0,L63+1)</f>
        <v>0</v>
      </c>
      <c r="N63" s="69">
        <f>IF(OR(MAX($J61:$P61)+1&gt;$L$52,MAX($J63:M63)+1&gt;$L$52),0,M63+1)</f>
        <v>0</v>
      </c>
      <c r="O63" s="69">
        <f>IF(OR(MAX($J61:$P61)+1&gt;$L$52,MAX($J63:N63)+1&gt;$L$52),0,N63+1)</f>
        <v>0</v>
      </c>
      <c r="P63" s="69">
        <f>IF(OR(MAX($J61:$P61)+1&gt;$L$52,MAX($J63:O63)+1&gt;$L$52),0,O63+1)</f>
        <v>0</v>
      </c>
    </row>
    <row r="64" spans="2:16" ht="11.25">
      <c r="B64" s="70">
        <f aca="true" t="shared" si="66" ref="B64:H64">IF(B63=EventDate,BuildUp,0)</f>
        <v>0</v>
      </c>
      <c r="C64" s="70">
        <f t="shared" si="66"/>
        <v>0</v>
      </c>
      <c r="D64" s="70">
        <f t="shared" si="66"/>
        <v>0</v>
      </c>
      <c r="E64" s="70">
        <f t="shared" si="66"/>
        <v>0</v>
      </c>
      <c r="F64" s="70">
        <f t="shared" si="66"/>
        <v>0</v>
      </c>
      <c r="G64" s="70">
        <f t="shared" si="66"/>
        <v>0</v>
      </c>
      <c r="H64" s="70">
        <f t="shared" si="66"/>
        <v>0</v>
      </c>
      <c r="J64" s="70">
        <f aca="true" t="shared" si="67" ref="J64:P64">IF(J63=EventDate,BuildUp,0)</f>
        <v>0</v>
      </c>
      <c r="K64" s="70">
        <f t="shared" si="67"/>
        <v>0</v>
      </c>
      <c r="L64" s="70">
        <f t="shared" si="67"/>
        <v>0</v>
      </c>
      <c r="M64" s="70">
        <f t="shared" si="67"/>
        <v>0</v>
      </c>
      <c r="N64" s="70">
        <f t="shared" si="67"/>
        <v>0</v>
      </c>
      <c r="O64" s="70">
        <f t="shared" si="67"/>
        <v>0</v>
      </c>
      <c r="P64" s="70">
        <f t="shared" si="67"/>
        <v>0</v>
      </c>
    </row>
    <row r="65" spans="2:16" ht="11.25">
      <c r="B65" s="69">
        <f>IF(MAX($B63:$H63)+1&gt;$D$52,0,H63+1)</f>
        <v>42765</v>
      </c>
      <c r="C65" s="69">
        <f>IF(OR(MAX($B63:$H63)+1&gt;$D$52,MAX($B65:B65)+1&gt;$D$52),0,B65+1)</f>
        <v>42766</v>
      </c>
      <c r="D65" s="69">
        <f>IF(OR(MAX($B63:$H63)+1&gt;$D$52,MAX($B65:C65)+1&gt;$D$52),0,C65+1)</f>
        <v>0</v>
      </c>
      <c r="E65" s="69">
        <f>IF(OR(MAX($B63:$H63)+1&gt;$D$52,MAX($B65:D65)+1&gt;$D$52),0,D65+1)</f>
        <v>0</v>
      </c>
      <c r="F65" s="69">
        <f>IF(OR(MAX($B63:$H63)+1&gt;$D$52,MAX($B65:E65)+1&gt;$D$52),0,E65+1)</f>
        <v>0</v>
      </c>
      <c r="G65" s="69">
        <f>IF(OR(MAX($B63:$H63)+1&gt;$D$52,MAX($B65:F65)+1&gt;$D$52),0,F65+1)</f>
        <v>0</v>
      </c>
      <c r="H65" s="69">
        <f>IF(OR(MAX($B63:$H63)+1&gt;$D$52,MAX($B65:G65)+1&gt;$D$52),0,G65+1)</f>
        <v>0</v>
      </c>
      <c r="J65" s="69">
        <f>IF(MAX($J63:$P63)+1&gt;$L$52,0,P63+1)</f>
        <v>0</v>
      </c>
      <c r="K65" s="69">
        <f>IF(OR(MAX($J63:$P63)+1&gt;$L$52,MAX($J65:J65)+1&gt;$L$52),0,J65+1)</f>
        <v>0</v>
      </c>
      <c r="L65" s="69">
        <f>IF(OR(MAX($J63:$P63)+1&gt;$L$52,MAX($J65:K65)+1&gt;$L$52),0,K65+1)</f>
        <v>0</v>
      </c>
      <c r="M65" s="69">
        <f>IF(OR(MAX($J63:$P63)+1&gt;$L$52,MAX($J65:L65)+1&gt;$L$52),0,L65+1)</f>
        <v>0</v>
      </c>
      <c r="N65" s="69">
        <f>IF(OR(MAX($J63:$P63)+1&gt;$L$52,MAX($J65:M65)+1&gt;$L$52),0,M65+1)</f>
        <v>0</v>
      </c>
      <c r="O65" s="69">
        <f>IF(OR(MAX($J63:$P63)+1&gt;$L$52,MAX($J65:N65)+1&gt;$L$52),0,N65+1)</f>
        <v>0</v>
      </c>
      <c r="P65" s="69">
        <f>IF(OR(MAX($J63:$P63)+1&gt;$L$52,MAX($J65:O65)+1&gt;$L$52),0,O65+1)</f>
        <v>0</v>
      </c>
    </row>
    <row r="66" spans="2:16" ht="11.25">
      <c r="B66" s="70">
        <f aca="true" t="shared" si="68" ref="B66:H66">IF(B65=EventDate,BuildUp,0)</f>
        <v>0</v>
      </c>
      <c r="C66" s="70">
        <f t="shared" si="68"/>
        <v>0</v>
      </c>
      <c r="D66" s="70">
        <f t="shared" si="68"/>
        <v>0</v>
      </c>
      <c r="E66" s="70">
        <f t="shared" si="68"/>
        <v>0</v>
      </c>
      <c r="F66" s="70">
        <f t="shared" si="68"/>
        <v>0</v>
      </c>
      <c r="G66" s="70">
        <f t="shared" si="68"/>
        <v>0</v>
      </c>
      <c r="H66" s="70">
        <f t="shared" si="68"/>
        <v>0</v>
      </c>
      <c r="J66" s="70">
        <f aca="true" t="shared" si="69" ref="J66:P66">IF(J65=EventDate,BuildUp,0)</f>
        <v>0</v>
      </c>
      <c r="K66" s="70">
        <f t="shared" si="69"/>
        <v>0</v>
      </c>
      <c r="L66" s="70">
        <f t="shared" si="69"/>
        <v>0</v>
      </c>
      <c r="M66" s="70">
        <f t="shared" si="69"/>
        <v>0</v>
      </c>
      <c r="N66" s="70">
        <f t="shared" si="69"/>
        <v>0</v>
      </c>
      <c r="O66" s="70">
        <f t="shared" si="69"/>
        <v>0</v>
      </c>
      <c r="P66" s="70">
        <f t="shared" si="69"/>
        <v>0</v>
      </c>
    </row>
    <row r="68" spans="2:13" ht="11.25">
      <c r="B68" s="68">
        <f>L52+1</f>
        <v>42795</v>
      </c>
      <c r="C68" s="72">
        <f>WEEKDAY(B68,2)</f>
        <v>3</v>
      </c>
      <c r="D68" s="73">
        <f>DATE(YEAR(B68),MONTH(B68)+1,1)-1</f>
        <v>42825</v>
      </c>
      <c r="E68" s="72">
        <f>DAY(D68)</f>
        <v>31</v>
      </c>
      <c r="J68" s="68">
        <f>D68+1</f>
        <v>42826</v>
      </c>
      <c r="K68" s="72">
        <f>WEEKDAY(J68,2)</f>
        <v>6</v>
      </c>
      <c r="L68" s="73">
        <f>DATE(YEAR(J68),MONTH(J68)+1,1)-1</f>
        <v>42855</v>
      </c>
      <c r="M68" s="72">
        <f>DAY(L68)</f>
        <v>30</v>
      </c>
    </row>
    <row r="69" ht="4.5" customHeight="1"/>
    <row r="70" spans="2:16" ht="11.25">
      <c r="B70" s="59" t="s">
        <v>63</v>
      </c>
      <c r="C70" s="59" t="s">
        <v>64</v>
      </c>
      <c r="D70" s="59" t="s">
        <v>65</v>
      </c>
      <c r="E70" s="59" t="s">
        <v>66</v>
      </c>
      <c r="F70" s="59" t="s">
        <v>67</v>
      </c>
      <c r="G70" s="59" t="s">
        <v>68</v>
      </c>
      <c r="H70" s="59" t="s">
        <v>69</v>
      </c>
      <c r="J70" s="59" t="s">
        <v>63</v>
      </c>
      <c r="K70" s="59" t="s">
        <v>64</v>
      </c>
      <c r="L70" s="59" t="s">
        <v>65</v>
      </c>
      <c r="M70" s="59" t="s">
        <v>66</v>
      </c>
      <c r="N70" s="59" t="s">
        <v>67</v>
      </c>
      <c r="O70" s="59" t="s">
        <v>68</v>
      </c>
      <c r="P70" s="59" t="s">
        <v>69</v>
      </c>
    </row>
    <row r="71" spans="2:16" ht="11.25">
      <c r="B71" s="69">
        <f>IF(COUNTA($B$70:B70)&lt;$C$68,0,IF(COUNTA($B$70:B70)=$C$68,$B68,+A71+1))</f>
        <v>0</v>
      </c>
      <c r="C71" s="69">
        <f>IF(COUNTA($B$70:C70)&lt;$C$68,0,IF(COUNTA($B$70:C70)=$C$68,$B68,+B71+1))</f>
        <v>0</v>
      </c>
      <c r="D71" s="69">
        <f>IF(COUNTA($B$70:D70)&lt;$C$68,0,IF(COUNTA($B$70:D70)=$C$68,$B68,+C71+1))</f>
        <v>42795</v>
      </c>
      <c r="E71" s="69">
        <f>IF(COUNTA($B$70:E70)&lt;$C$68,0,IF(COUNTA($B$70:E70)=$C$68,$B68,+D71+1))</f>
        <v>42796</v>
      </c>
      <c r="F71" s="69">
        <f>IF(COUNTA($B$70:F70)&lt;$C$68,0,IF(COUNTA($B$70:F70)=$C$68,$B68,+E71+1))</f>
        <v>42797</v>
      </c>
      <c r="G71" s="69">
        <f>IF(COUNTA($B$70:G70)&lt;$C$68,0,IF(COUNTA($B$70:G70)=$C$68,$B68,+F71+1))</f>
        <v>42798</v>
      </c>
      <c r="H71" s="69">
        <f>IF(COUNTA($B$70:H70)&lt;$C$68,0,IF(COUNTA($B$70:H70)=$C$68,$B68,+G71+1))</f>
        <v>42799</v>
      </c>
      <c r="J71" s="69">
        <f>IF(COUNTA($J$69:J70)&lt;$K$68,0,IF(COUNTA($J$70:J70)=$K$68,$J68,+I71+1))</f>
        <v>0</v>
      </c>
      <c r="K71" s="69">
        <f>IF(COUNTA($J$69:K70)&lt;$K$68,0,IF(COUNTA($J$70:K70)=$K$68,$J68,+J71+1))</f>
        <v>0</v>
      </c>
      <c r="L71" s="69">
        <f>IF(COUNTA($J$69:L70)&lt;$K$68,0,IF(COUNTA($J$70:L70)=$K$68,$J68,+K71+1))</f>
        <v>0</v>
      </c>
      <c r="M71" s="69">
        <f>IF(COUNTA($J$69:M70)&lt;$K$68,0,IF(COUNTA($J$70:M70)=$K$68,$J68,+L71+1))</f>
        <v>0</v>
      </c>
      <c r="N71" s="69">
        <f>IF(COUNTA($J$69:N70)&lt;$K$68,0,IF(COUNTA($J$70:N70)=$K$68,$J68,+M71+1))</f>
        <v>0</v>
      </c>
      <c r="O71" s="69">
        <f>IF(COUNTA($J$69:O70)&lt;$K$68,0,IF(COUNTA($J$70:O70)=$K$68,$J68,+N71+1))</f>
        <v>42826</v>
      </c>
      <c r="P71" s="69">
        <f>IF(COUNTA($J$69:P70)&lt;$K$68,0,IF(COUNTA($J$70:P70)=$K$68,$J68,+O71+1))</f>
        <v>42827</v>
      </c>
    </row>
    <row r="72" spans="2:16" ht="11.25">
      <c r="B72" s="70">
        <f aca="true" t="shared" si="70" ref="B72:H72">IF(B71=EventDate,BuildUp,0)</f>
        <v>0</v>
      </c>
      <c r="C72" s="70">
        <f t="shared" si="70"/>
        <v>0</v>
      </c>
      <c r="D72" s="70">
        <f t="shared" si="70"/>
        <v>0</v>
      </c>
      <c r="E72" s="70">
        <f t="shared" si="70"/>
        <v>0</v>
      </c>
      <c r="F72" s="70">
        <f t="shared" si="70"/>
        <v>0</v>
      </c>
      <c r="G72" s="70">
        <f t="shared" si="70"/>
        <v>0</v>
      </c>
      <c r="H72" s="70">
        <f t="shared" si="70"/>
        <v>0</v>
      </c>
      <c r="J72" s="70">
        <f aca="true" t="shared" si="71" ref="J72:P72">IF(J71=EventDate,BuildUp,0)</f>
        <v>0</v>
      </c>
      <c r="K72" s="70">
        <f t="shared" si="71"/>
        <v>0</v>
      </c>
      <c r="L72" s="70">
        <f t="shared" si="71"/>
        <v>0</v>
      </c>
      <c r="M72" s="70">
        <f t="shared" si="71"/>
        <v>0</v>
      </c>
      <c r="N72" s="70">
        <f t="shared" si="71"/>
        <v>0</v>
      </c>
      <c r="O72" s="70">
        <f t="shared" si="71"/>
        <v>0</v>
      </c>
      <c r="P72" s="70">
        <f t="shared" si="71"/>
        <v>0</v>
      </c>
    </row>
    <row r="73" spans="2:16" ht="11.25">
      <c r="B73" s="69">
        <f>+H71+1</f>
        <v>42800</v>
      </c>
      <c r="C73" s="69">
        <f aca="true" t="shared" si="72" ref="C73:H73">+B73+1</f>
        <v>42801</v>
      </c>
      <c r="D73" s="69">
        <f t="shared" si="72"/>
        <v>42802</v>
      </c>
      <c r="E73" s="69">
        <f t="shared" si="72"/>
        <v>42803</v>
      </c>
      <c r="F73" s="69">
        <f t="shared" si="72"/>
        <v>42804</v>
      </c>
      <c r="G73" s="69">
        <f t="shared" si="72"/>
        <v>42805</v>
      </c>
      <c r="H73" s="69">
        <f t="shared" si="72"/>
        <v>42806</v>
      </c>
      <c r="J73" s="69">
        <f>+P71+1</f>
        <v>42828</v>
      </c>
      <c r="K73" s="69">
        <f aca="true" t="shared" si="73" ref="K73:P73">+J73+1</f>
        <v>42829</v>
      </c>
      <c r="L73" s="69">
        <f t="shared" si="73"/>
        <v>42830</v>
      </c>
      <c r="M73" s="69">
        <f t="shared" si="73"/>
        <v>42831</v>
      </c>
      <c r="N73" s="69">
        <f t="shared" si="73"/>
        <v>42832</v>
      </c>
      <c r="O73" s="69">
        <f t="shared" si="73"/>
        <v>42833</v>
      </c>
      <c r="P73" s="69">
        <f t="shared" si="73"/>
        <v>42834</v>
      </c>
    </row>
    <row r="74" spans="2:16" ht="11.25">
      <c r="B74" s="70">
        <f aca="true" t="shared" si="74" ref="B74:H74">IF(B73=EventDate,BuildUp,0)</f>
        <v>0</v>
      </c>
      <c r="C74" s="70">
        <f t="shared" si="74"/>
        <v>0</v>
      </c>
      <c r="D74" s="70">
        <f t="shared" si="74"/>
        <v>0</v>
      </c>
      <c r="E74" s="70">
        <f t="shared" si="74"/>
        <v>0</v>
      </c>
      <c r="F74" s="70">
        <f t="shared" si="74"/>
        <v>0</v>
      </c>
      <c r="G74" s="70">
        <f t="shared" si="74"/>
        <v>0</v>
      </c>
      <c r="H74" s="70">
        <f t="shared" si="74"/>
        <v>0</v>
      </c>
      <c r="J74" s="70">
        <f aca="true" t="shared" si="75" ref="J74:P74">IF(J73=EventDate,BuildUp,0)</f>
        <v>0</v>
      </c>
      <c r="K74" s="70">
        <f t="shared" si="75"/>
        <v>0</v>
      </c>
      <c r="L74" s="70">
        <f t="shared" si="75"/>
        <v>0</v>
      </c>
      <c r="M74" s="70">
        <f t="shared" si="75"/>
        <v>0</v>
      </c>
      <c r="N74" s="70">
        <f t="shared" si="75"/>
        <v>0</v>
      </c>
      <c r="O74" s="70">
        <f t="shared" si="75"/>
        <v>0</v>
      </c>
      <c r="P74" s="70">
        <f t="shared" si="75"/>
        <v>0</v>
      </c>
    </row>
    <row r="75" spans="2:16" ht="11.25">
      <c r="B75" s="69">
        <f>+H73+1</f>
        <v>42807</v>
      </c>
      <c r="C75" s="69">
        <f aca="true" t="shared" si="76" ref="C75:H75">+B75+1</f>
        <v>42808</v>
      </c>
      <c r="D75" s="69">
        <f t="shared" si="76"/>
        <v>42809</v>
      </c>
      <c r="E75" s="69">
        <f t="shared" si="76"/>
        <v>42810</v>
      </c>
      <c r="F75" s="69">
        <f t="shared" si="76"/>
        <v>42811</v>
      </c>
      <c r="G75" s="69">
        <f t="shared" si="76"/>
        <v>42812</v>
      </c>
      <c r="H75" s="69">
        <f t="shared" si="76"/>
        <v>42813</v>
      </c>
      <c r="J75" s="69">
        <f>+P73+1</f>
        <v>42835</v>
      </c>
      <c r="K75" s="69">
        <f aca="true" t="shared" si="77" ref="K75:P75">+J75+1</f>
        <v>42836</v>
      </c>
      <c r="L75" s="69">
        <f t="shared" si="77"/>
        <v>42837</v>
      </c>
      <c r="M75" s="69">
        <f t="shared" si="77"/>
        <v>42838</v>
      </c>
      <c r="N75" s="69">
        <f t="shared" si="77"/>
        <v>42839</v>
      </c>
      <c r="O75" s="69">
        <f t="shared" si="77"/>
        <v>42840</v>
      </c>
      <c r="P75" s="69">
        <f t="shared" si="77"/>
        <v>42841</v>
      </c>
    </row>
    <row r="76" spans="2:16" ht="11.25">
      <c r="B76" s="70">
        <f aca="true" t="shared" si="78" ref="B76:H76">IF(B75=EventDate,BuildUp,0)</f>
        <v>0</v>
      </c>
      <c r="C76" s="70">
        <f t="shared" si="78"/>
        <v>0</v>
      </c>
      <c r="D76" s="70">
        <f t="shared" si="78"/>
        <v>0</v>
      </c>
      <c r="E76" s="70">
        <f t="shared" si="78"/>
        <v>0</v>
      </c>
      <c r="F76" s="70">
        <f t="shared" si="78"/>
        <v>0</v>
      </c>
      <c r="G76" s="70">
        <f t="shared" si="78"/>
        <v>0</v>
      </c>
      <c r="H76" s="70">
        <f t="shared" si="78"/>
        <v>0</v>
      </c>
      <c r="J76" s="70">
        <f aca="true" t="shared" si="79" ref="J76:P76">IF(J75=EventDate,BuildUp,0)</f>
        <v>0</v>
      </c>
      <c r="K76" s="70">
        <f t="shared" si="79"/>
        <v>0</v>
      </c>
      <c r="L76" s="70">
        <f t="shared" si="79"/>
        <v>0</v>
      </c>
      <c r="M76" s="70">
        <f t="shared" si="79"/>
        <v>0</v>
      </c>
      <c r="N76" s="70">
        <f t="shared" si="79"/>
        <v>0</v>
      </c>
      <c r="O76" s="70">
        <f t="shared" si="79"/>
        <v>0</v>
      </c>
      <c r="P76" s="70">
        <f t="shared" si="79"/>
        <v>0</v>
      </c>
    </row>
    <row r="77" spans="2:16" ht="11.25">
      <c r="B77" s="69">
        <f>+H75+1</f>
        <v>42814</v>
      </c>
      <c r="C77" s="69">
        <f aca="true" t="shared" si="80" ref="C77:H77">+B77+1</f>
        <v>42815</v>
      </c>
      <c r="D77" s="69">
        <f t="shared" si="80"/>
        <v>42816</v>
      </c>
      <c r="E77" s="69">
        <f t="shared" si="80"/>
        <v>42817</v>
      </c>
      <c r="F77" s="69">
        <f t="shared" si="80"/>
        <v>42818</v>
      </c>
      <c r="G77" s="69">
        <f t="shared" si="80"/>
        <v>42819</v>
      </c>
      <c r="H77" s="69">
        <f t="shared" si="80"/>
        <v>42820</v>
      </c>
      <c r="J77" s="69">
        <f>+P75+1</f>
        <v>42842</v>
      </c>
      <c r="K77" s="69">
        <f aca="true" t="shared" si="81" ref="K77:P77">+J77+1</f>
        <v>42843</v>
      </c>
      <c r="L77" s="69">
        <f t="shared" si="81"/>
        <v>42844</v>
      </c>
      <c r="M77" s="69">
        <f t="shared" si="81"/>
        <v>42845</v>
      </c>
      <c r="N77" s="69">
        <f t="shared" si="81"/>
        <v>42846</v>
      </c>
      <c r="O77" s="69">
        <f t="shared" si="81"/>
        <v>42847</v>
      </c>
      <c r="P77" s="69">
        <f t="shared" si="81"/>
        <v>42848</v>
      </c>
    </row>
    <row r="78" spans="2:16" ht="11.25">
      <c r="B78" s="70">
        <f aca="true" t="shared" si="82" ref="B78:H78">IF(B77=EventDate,BuildUp,0)</f>
        <v>0</v>
      </c>
      <c r="C78" s="70">
        <f t="shared" si="82"/>
        <v>0</v>
      </c>
      <c r="D78" s="70">
        <f t="shared" si="82"/>
        <v>0</v>
      </c>
      <c r="E78" s="70">
        <f t="shared" si="82"/>
        <v>0</v>
      </c>
      <c r="F78" s="70">
        <f t="shared" si="82"/>
        <v>0</v>
      </c>
      <c r="G78" s="70">
        <f t="shared" si="82"/>
        <v>0</v>
      </c>
      <c r="H78" s="70">
        <f t="shared" si="82"/>
        <v>0</v>
      </c>
      <c r="J78" s="70">
        <f aca="true" t="shared" si="83" ref="J78:P78">IF(J77=EventDate,BuildUp,0)</f>
        <v>0</v>
      </c>
      <c r="K78" s="70">
        <f t="shared" si="83"/>
        <v>0</v>
      </c>
      <c r="L78" s="70">
        <f t="shared" si="83"/>
        <v>0</v>
      </c>
      <c r="M78" s="70">
        <f t="shared" si="83"/>
        <v>0</v>
      </c>
      <c r="N78" s="70">
        <f t="shared" si="83"/>
        <v>0</v>
      </c>
      <c r="O78" s="70">
        <f t="shared" si="83"/>
        <v>0</v>
      </c>
      <c r="P78" s="70">
        <f t="shared" si="83"/>
        <v>0</v>
      </c>
    </row>
    <row r="79" spans="2:16" ht="11.25">
      <c r="B79" s="69">
        <f>IF(MAX($B77:$H77)+1&gt;$D$68,0,H77+1)</f>
        <v>42821</v>
      </c>
      <c r="C79" s="69">
        <f>IF(OR(MAX($B77:$H77)+1&gt;$D$68,MAX($B79:B79)+1&gt;$D$68),0,B79+1)</f>
        <v>42822</v>
      </c>
      <c r="D79" s="69">
        <f>IF(OR(MAX($B77:$H77)+1&gt;$D$68,MAX($B79:C79)+1&gt;$D$68),0,C79+1)</f>
        <v>42823</v>
      </c>
      <c r="E79" s="69">
        <f>IF(OR(MAX($B77:$H77)+1&gt;$D$68,MAX($B79:D79)+1&gt;$D$68),0,D79+1)</f>
        <v>42824</v>
      </c>
      <c r="F79" s="69">
        <f>IF(OR(MAX($B77:$H77)+1&gt;$D$68,MAX($B79:E79)+1&gt;$D$68),0,E79+1)</f>
        <v>42825</v>
      </c>
      <c r="G79" s="69">
        <f>IF(OR(MAX($B77:$H77)+1&gt;$D$68,MAX($B79:F79)+1&gt;$D$68),0,F79+1)</f>
        <v>0</v>
      </c>
      <c r="H79" s="69">
        <f>IF(OR(MAX($B77:$H77)+1&gt;$D$68,MAX($B79:G79)+1&gt;$D$68),0,G79+1)</f>
        <v>0</v>
      </c>
      <c r="J79" s="69">
        <f>IF(MAX($J77:$P77)+1&gt;$L$68,0,P77+1)</f>
        <v>42849</v>
      </c>
      <c r="K79" s="69">
        <f>IF(OR(MAX($J77:$P77)+1&gt;$L$68,MAX($J79:J79)+1&gt;$L$68),0,J79+1)</f>
        <v>42850</v>
      </c>
      <c r="L79" s="69">
        <f>IF(OR(MAX($J77:$P77)+1&gt;$L$68,MAX($J79:K79)+1&gt;$L$68),0,K79+1)</f>
        <v>42851</v>
      </c>
      <c r="M79" s="69">
        <f>IF(OR(MAX($J77:$P77)+1&gt;$L$68,MAX($J79:L79)+1&gt;$L$68),0,L79+1)</f>
        <v>42852</v>
      </c>
      <c r="N79" s="69">
        <f>IF(OR(MAX($J77:$P77)+1&gt;$L$68,MAX($J79:M79)+1&gt;$L$68),0,M79+1)</f>
        <v>42853</v>
      </c>
      <c r="O79" s="69">
        <f>IF(OR(MAX($J77:$P77)+1&gt;$L$68,MAX($J79:N79)+1&gt;$L$68),0,N79+1)</f>
        <v>42854</v>
      </c>
      <c r="P79" s="69">
        <f>IF(OR(MAX($J77:$P77)+1&gt;$L$68,MAX($J79:O79)+1&gt;$L$68),0,O79+1)</f>
        <v>42855</v>
      </c>
    </row>
    <row r="80" spans="2:16" ht="11.25">
      <c r="B80" s="70">
        <f aca="true" t="shared" si="84" ref="B80:H80">IF(B79=EventDate,BuildUp,0)</f>
        <v>0</v>
      </c>
      <c r="C80" s="70">
        <f t="shared" si="84"/>
        <v>0</v>
      </c>
      <c r="D80" s="70">
        <f t="shared" si="84"/>
        <v>0</v>
      </c>
      <c r="E80" s="70">
        <f t="shared" si="84"/>
        <v>0</v>
      </c>
      <c r="F80" s="70">
        <f t="shared" si="84"/>
        <v>0</v>
      </c>
      <c r="G80" s="70">
        <f t="shared" si="84"/>
        <v>0</v>
      </c>
      <c r="H80" s="70">
        <f t="shared" si="84"/>
        <v>0</v>
      </c>
      <c r="J80" s="70">
        <f aca="true" t="shared" si="85" ref="J80:P80">IF(J79=EventDate,BuildUp,0)</f>
        <v>0</v>
      </c>
      <c r="K80" s="70">
        <f t="shared" si="85"/>
        <v>0</v>
      </c>
      <c r="L80" s="70">
        <f t="shared" si="85"/>
        <v>0</v>
      </c>
      <c r="M80" s="70">
        <f t="shared" si="85"/>
        <v>0</v>
      </c>
      <c r="N80" s="70">
        <f t="shared" si="85"/>
        <v>0</v>
      </c>
      <c r="O80" s="70">
        <f t="shared" si="85"/>
        <v>0</v>
      </c>
      <c r="P80" s="70">
        <f t="shared" si="85"/>
        <v>0</v>
      </c>
    </row>
    <row r="81" spans="2:16" ht="11.25">
      <c r="B81" s="69">
        <f>IF(MAX($B79:$H79)+1&gt;$D$68,0,H79+1)</f>
        <v>0</v>
      </c>
      <c r="C81" s="69">
        <f>IF(OR(MAX($B79:$H79)+1&gt;$D$68,MAX($B81:B81)+1&gt;$D$68),0,B81+1)</f>
        <v>0</v>
      </c>
      <c r="D81" s="69">
        <f>IF(OR(MAX($B79:$H79)+1&gt;$D$68,MAX($B81:C81)+1&gt;$D$68),0,C81+1)</f>
        <v>0</v>
      </c>
      <c r="E81" s="69">
        <f>IF(OR(MAX($B79:$H79)+1&gt;$D$68,MAX($B81:D81)+1&gt;$D$68),0,D81+1)</f>
        <v>0</v>
      </c>
      <c r="F81" s="69">
        <f>IF(OR(MAX($B79:$H79)+1&gt;$D$68,MAX($B81:E81)+1&gt;$D$68),0,E81+1)</f>
        <v>0</v>
      </c>
      <c r="G81" s="69">
        <f>IF(OR(MAX($B79:$H79)+1&gt;$D$68,MAX($B81:F81)+1&gt;$D$68),0,F81+1)</f>
        <v>0</v>
      </c>
      <c r="H81" s="69">
        <f>IF(OR(MAX($B79:$H79)+1&gt;$D$68,MAX($B81:G81)+1&gt;$D$68),0,G81+1)</f>
        <v>0</v>
      </c>
      <c r="J81" s="69">
        <f>IF(MAX($J79:$P79)+1&gt;$L$68,0,P79+1)</f>
        <v>0</v>
      </c>
      <c r="K81" s="69">
        <f>IF(OR(MAX($J79:$P79)+1&gt;$L$68,MAX($J81:J81)+1&gt;$L$68),0,J81+1)</f>
        <v>0</v>
      </c>
      <c r="L81" s="69">
        <f>IF(OR(MAX($J79:$P79)+1&gt;$L$68,MAX($J81:K81)+1&gt;$L$68),0,K81+1)</f>
        <v>0</v>
      </c>
      <c r="M81" s="69">
        <f>IF(OR(MAX($J79:$P79)+1&gt;$L$68,MAX($J81:L81)+1&gt;$L$68),0,L81+1)</f>
        <v>0</v>
      </c>
      <c r="N81" s="69">
        <f>IF(OR(MAX($J79:$P79)+1&gt;$L$68,MAX($J81:M81)+1&gt;$L$68),0,M81+1)</f>
        <v>0</v>
      </c>
      <c r="O81" s="69">
        <f>IF(OR(MAX($J79:$P79)+1&gt;$L$68,MAX($J81:N81)+1&gt;$L$68),0,N81+1)</f>
        <v>0</v>
      </c>
      <c r="P81" s="69">
        <f>IF(OR(MAX($J79:$P79)+1&gt;$L$68,MAX($J81:O81)+1&gt;$L$68),0,O81+1)</f>
        <v>0</v>
      </c>
    </row>
    <row r="82" spans="2:16" ht="11.25">
      <c r="B82" s="70">
        <f aca="true" t="shared" si="86" ref="B82:H82">IF(B81=EventDate,BuildUp,0)</f>
        <v>0</v>
      </c>
      <c r="C82" s="70">
        <f t="shared" si="86"/>
        <v>0</v>
      </c>
      <c r="D82" s="70">
        <f t="shared" si="86"/>
        <v>0</v>
      </c>
      <c r="E82" s="70">
        <f t="shared" si="86"/>
        <v>0</v>
      </c>
      <c r="F82" s="70">
        <f t="shared" si="86"/>
        <v>0</v>
      </c>
      <c r="G82" s="70">
        <f t="shared" si="86"/>
        <v>0</v>
      </c>
      <c r="H82" s="70">
        <f t="shared" si="86"/>
        <v>0</v>
      </c>
      <c r="J82" s="70">
        <f aca="true" t="shared" si="87" ref="J82:P82">IF(J81=EventDate,BuildUp,0)</f>
        <v>0</v>
      </c>
      <c r="K82" s="70">
        <f t="shared" si="87"/>
        <v>0</v>
      </c>
      <c r="L82" s="70">
        <f t="shared" si="87"/>
        <v>0</v>
      </c>
      <c r="M82" s="70">
        <f t="shared" si="87"/>
        <v>0</v>
      </c>
      <c r="N82" s="70">
        <f t="shared" si="87"/>
        <v>0</v>
      </c>
      <c r="O82" s="70">
        <f t="shared" si="87"/>
        <v>0</v>
      </c>
      <c r="P82" s="70">
        <f t="shared" si="87"/>
        <v>0</v>
      </c>
    </row>
    <row r="84" spans="2:13" ht="11.25">
      <c r="B84" s="68">
        <f>L68+1</f>
        <v>42856</v>
      </c>
      <c r="C84" s="72">
        <f>WEEKDAY(B84,2)</f>
        <v>1</v>
      </c>
      <c r="D84" s="73">
        <f>DATE(YEAR(B84),MONTH(B84)+1,1)-1</f>
        <v>42886</v>
      </c>
      <c r="E84" s="72">
        <f>DAY(D84)</f>
        <v>31</v>
      </c>
      <c r="J84" s="68">
        <f>D84+1</f>
        <v>42887</v>
      </c>
      <c r="K84" s="72">
        <f>WEEKDAY(J84,2)</f>
        <v>4</v>
      </c>
      <c r="L84" s="73">
        <f>DATE(YEAR(J84),MONTH(J84)+1,1)-1</f>
        <v>42916</v>
      </c>
      <c r="M84" s="72">
        <f>DAY(L84)</f>
        <v>30</v>
      </c>
    </row>
    <row r="85" ht="4.5" customHeight="1"/>
    <row r="86" spans="2:16" ht="11.25">
      <c r="B86" s="59" t="s">
        <v>63</v>
      </c>
      <c r="C86" s="59" t="s">
        <v>64</v>
      </c>
      <c r="D86" s="59" t="s">
        <v>65</v>
      </c>
      <c r="E86" s="59" t="s">
        <v>66</v>
      </c>
      <c r="F86" s="59" t="s">
        <v>67</v>
      </c>
      <c r="G86" s="59" t="s">
        <v>68</v>
      </c>
      <c r="H86" s="59" t="s">
        <v>69</v>
      </c>
      <c r="J86" s="59" t="s">
        <v>63</v>
      </c>
      <c r="K86" s="59" t="s">
        <v>64</v>
      </c>
      <c r="L86" s="59" t="s">
        <v>65</v>
      </c>
      <c r="M86" s="59" t="s">
        <v>66</v>
      </c>
      <c r="N86" s="59" t="s">
        <v>67</v>
      </c>
      <c r="O86" s="59" t="s">
        <v>68</v>
      </c>
      <c r="P86" s="59" t="s">
        <v>69</v>
      </c>
    </row>
    <row r="87" spans="2:16" ht="11.25">
      <c r="B87" s="69">
        <f>IF(COUNTA($B$86:B86)&lt;$C$84,0,IF(COUNTA($B$86:B86)=$C$84,$B84,+A87+1))</f>
        <v>42856</v>
      </c>
      <c r="C87" s="69">
        <f>IF(COUNTA($B$86:C86)&lt;$C$84,0,IF(COUNTA($B$86:C86)=$C$84,$B84,+B87+1))</f>
        <v>42857</v>
      </c>
      <c r="D87" s="69">
        <f>IF(COUNTA($B$86:D86)&lt;$C$84,0,IF(COUNTA($B$86:D86)=$C$84,$B84,+C87+1))</f>
        <v>42858</v>
      </c>
      <c r="E87" s="69">
        <f>IF(COUNTA($B$86:E86)&lt;$C$84,0,IF(COUNTA($B$86:E86)=$C$84,$B84,+D87+1))</f>
        <v>42859</v>
      </c>
      <c r="F87" s="69">
        <f>IF(COUNTA($B$86:F86)&lt;$C$84,0,IF(COUNTA($B$86:F86)=$C$84,$B84,+E87+1))</f>
        <v>42860</v>
      </c>
      <c r="G87" s="69">
        <f>IF(COUNTA($B$86:G86)&lt;$C$84,0,IF(COUNTA($B$86:G86)=$C$84,$B84,+F87+1))</f>
        <v>42861</v>
      </c>
      <c r="H87" s="69">
        <f>IF(COUNTA($B$86:H86)&lt;$C$84,0,IF(COUNTA($B$86:H86)=$C$84,$B84,+G87+1))</f>
        <v>42862</v>
      </c>
      <c r="J87" s="69">
        <f>IF(COUNTA($J86:J$86)&lt;$K$84,0,IF(COUNTA($J$86:J86)=$K$84,$J84,+I87+1))</f>
        <v>0</v>
      </c>
      <c r="K87" s="69">
        <f>IF(COUNTA($J86:K$86)&lt;$K$84,0,IF(COUNTA($J$86:K86)=$K$84,$J84,+J87+1))</f>
        <v>0</v>
      </c>
      <c r="L87" s="69">
        <f>IF(COUNTA($J86:L$86)&lt;$K$84,0,IF(COUNTA($J$86:L86)=$K$84,$J84,+K87+1))</f>
        <v>0</v>
      </c>
      <c r="M87" s="69">
        <f>IF(COUNTA($J86:M$86)&lt;$K$84,0,IF(COUNTA($J$86:M86)=$K$84,$J84,+L87+1))</f>
        <v>42887</v>
      </c>
      <c r="N87" s="69">
        <f>IF(COUNTA($J86:N$86)&lt;$K$84,0,IF(COUNTA($J$86:N86)=$K$84,$J84,+M87+1))</f>
        <v>42888</v>
      </c>
      <c r="O87" s="69">
        <f>IF(COUNTA($J86:O$86)&lt;$K$84,0,IF(COUNTA($J$86:O86)=$K$84,$J84,+N87+1))</f>
        <v>42889</v>
      </c>
      <c r="P87" s="69">
        <f>IF(COUNTA($J86:P$86)&lt;$K$84,0,IF(COUNTA($J$86:P86)=$K$84,$J84,+O87+1))</f>
        <v>42890</v>
      </c>
    </row>
    <row r="88" spans="2:16" ht="11.25">
      <c r="B88" s="70">
        <f aca="true" t="shared" si="88" ref="B88:H88">IF(B87=EventDate,BuildUp,0)</f>
        <v>0</v>
      </c>
      <c r="C88" s="70">
        <f t="shared" si="88"/>
        <v>0</v>
      </c>
      <c r="D88" s="70">
        <f t="shared" si="88"/>
        <v>0</v>
      </c>
      <c r="E88" s="70">
        <f t="shared" si="88"/>
        <v>0</v>
      </c>
      <c r="F88" s="70">
        <f t="shared" si="88"/>
        <v>0</v>
      </c>
      <c r="G88" s="70">
        <f t="shared" si="88"/>
        <v>0</v>
      </c>
      <c r="H88" s="70">
        <f t="shared" si="88"/>
        <v>0</v>
      </c>
      <c r="J88" s="70">
        <f aca="true" t="shared" si="89" ref="J88:P88">IF(J87=EventDate,BuildUp,0)</f>
        <v>0</v>
      </c>
      <c r="K88" s="70">
        <f t="shared" si="89"/>
        <v>0</v>
      </c>
      <c r="L88" s="70">
        <f t="shared" si="89"/>
        <v>0</v>
      </c>
      <c r="M88" s="70">
        <f t="shared" si="89"/>
        <v>0</v>
      </c>
      <c r="N88" s="70">
        <f t="shared" si="89"/>
        <v>0</v>
      </c>
      <c r="O88" s="70">
        <f t="shared" si="89"/>
        <v>0</v>
      </c>
      <c r="P88" s="70">
        <f t="shared" si="89"/>
        <v>0</v>
      </c>
    </row>
    <row r="89" spans="2:16" ht="11.25">
      <c r="B89" s="69">
        <f>+H87+1</f>
        <v>42863</v>
      </c>
      <c r="C89" s="69">
        <f aca="true" t="shared" si="90" ref="C89:H89">+B89+1</f>
        <v>42864</v>
      </c>
      <c r="D89" s="69">
        <f t="shared" si="90"/>
        <v>42865</v>
      </c>
      <c r="E89" s="69">
        <f t="shared" si="90"/>
        <v>42866</v>
      </c>
      <c r="F89" s="69">
        <f t="shared" si="90"/>
        <v>42867</v>
      </c>
      <c r="G89" s="69">
        <f t="shared" si="90"/>
        <v>42868</v>
      </c>
      <c r="H89" s="69">
        <f t="shared" si="90"/>
        <v>42869</v>
      </c>
      <c r="J89" s="69">
        <f>+P87+1</f>
        <v>42891</v>
      </c>
      <c r="K89" s="69">
        <f aca="true" t="shared" si="91" ref="K89:P89">+J89+1</f>
        <v>42892</v>
      </c>
      <c r="L89" s="69">
        <f t="shared" si="91"/>
        <v>42893</v>
      </c>
      <c r="M89" s="69">
        <f t="shared" si="91"/>
        <v>42894</v>
      </c>
      <c r="N89" s="69">
        <f t="shared" si="91"/>
        <v>42895</v>
      </c>
      <c r="O89" s="69">
        <f t="shared" si="91"/>
        <v>42896</v>
      </c>
      <c r="P89" s="69">
        <f t="shared" si="91"/>
        <v>42897</v>
      </c>
    </row>
    <row r="90" spans="2:16" ht="11.25">
      <c r="B90" s="70">
        <f aca="true" t="shared" si="92" ref="B90:H90">IF(B89=EventDate,BuildUp,0)</f>
        <v>0</v>
      </c>
      <c r="C90" s="70">
        <f t="shared" si="92"/>
        <v>0</v>
      </c>
      <c r="D90" s="70">
        <f t="shared" si="92"/>
        <v>0</v>
      </c>
      <c r="E90" s="70">
        <f t="shared" si="92"/>
        <v>0</v>
      </c>
      <c r="F90" s="70">
        <f t="shared" si="92"/>
        <v>0</v>
      </c>
      <c r="G90" s="70">
        <f t="shared" si="92"/>
        <v>0</v>
      </c>
      <c r="H90" s="70">
        <f t="shared" si="92"/>
        <v>0</v>
      </c>
      <c r="J90" s="70">
        <f aca="true" t="shared" si="93" ref="J90:P90">IF(J89=EventDate,BuildUp,0)</f>
        <v>0</v>
      </c>
      <c r="K90" s="70">
        <f t="shared" si="93"/>
        <v>0</v>
      </c>
      <c r="L90" s="70">
        <f t="shared" si="93"/>
        <v>0</v>
      </c>
      <c r="M90" s="70">
        <f t="shared" si="93"/>
        <v>0</v>
      </c>
      <c r="N90" s="70">
        <f t="shared" si="93"/>
        <v>0</v>
      </c>
      <c r="O90" s="70">
        <f t="shared" si="93"/>
        <v>0</v>
      </c>
      <c r="P90" s="70">
        <f t="shared" si="93"/>
        <v>0</v>
      </c>
    </row>
    <row r="91" spans="2:16" ht="11.25">
      <c r="B91" s="69">
        <f>+H89+1</f>
        <v>42870</v>
      </c>
      <c r="C91" s="69">
        <f aca="true" t="shared" si="94" ref="C91:H91">+B91+1</f>
        <v>42871</v>
      </c>
      <c r="D91" s="69">
        <f t="shared" si="94"/>
        <v>42872</v>
      </c>
      <c r="E91" s="69">
        <f t="shared" si="94"/>
        <v>42873</v>
      </c>
      <c r="F91" s="69">
        <f t="shared" si="94"/>
        <v>42874</v>
      </c>
      <c r="G91" s="69">
        <f t="shared" si="94"/>
        <v>42875</v>
      </c>
      <c r="H91" s="69">
        <f t="shared" si="94"/>
        <v>42876</v>
      </c>
      <c r="J91" s="69">
        <f>+P89+1</f>
        <v>42898</v>
      </c>
      <c r="K91" s="69">
        <f aca="true" t="shared" si="95" ref="K91:P91">+J91+1</f>
        <v>42899</v>
      </c>
      <c r="L91" s="69">
        <f t="shared" si="95"/>
        <v>42900</v>
      </c>
      <c r="M91" s="69">
        <f t="shared" si="95"/>
        <v>42901</v>
      </c>
      <c r="N91" s="69">
        <f t="shared" si="95"/>
        <v>42902</v>
      </c>
      <c r="O91" s="69">
        <f t="shared" si="95"/>
        <v>42903</v>
      </c>
      <c r="P91" s="69">
        <f t="shared" si="95"/>
        <v>42904</v>
      </c>
    </row>
    <row r="92" spans="2:16" ht="11.25">
      <c r="B92" s="70">
        <f aca="true" t="shared" si="96" ref="B92:H92">IF(B91=EventDate,BuildUp,0)</f>
        <v>0</v>
      </c>
      <c r="C92" s="70">
        <f t="shared" si="96"/>
        <v>0</v>
      </c>
      <c r="D92" s="70">
        <f t="shared" si="96"/>
        <v>0</v>
      </c>
      <c r="E92" s="70">
        <f t="shared" si="96"/>
        <v>0</v>
      </c>
      <c r="F92" s="70">
        <f t="shared" si="96"/>
        <v>0</v>
      </c>
      <c r="G92" s="70">
        <f t="shared" si="96"/>
        <v>0</v>
      </c>
      <c r="H92" s="70">
        <f t="shared" si="96"/>
        <v>0</v>
      </c>
      <c r="J92" s="70">
        <f aca="true" t="shared" si="97" ref="J92:P92">IF(J91=EventDate,BuildUp,0)</f>
        <v>0</v>
      </c>
      <c r="K92" s="70">
        <f t="shared" si="97"/>
        <v>0</v>
      </c>
      <c r="L92" s="70">
        <f t="shared" si="97"/>
        <v>0</v>
      </c>
      <c r="M92" s="70">
        <f t="shared" si="97"/>
        <v>0</v>
      </c>
      <c r="N92" s="70">
        <f t="shared" si="97"/>
        <v>0</v>
      </c>
      <c r="O92" s="70">
        <f t="shared" si="97"/>
        <v>0</v>
      </c>
      <c r="P92" s="70">
        <f t="shared" si="97"/>
        <v>0</v>
      </c>
    </row>
    <row r="93" spans="2:16" ht="11.25">
      <c r="B93" s="69">
        <f>+H91+1</f>
        <v>42877</v>
      </c>
      <c r="C93" s="69">
        <f aca="true" t="shared" si="98" ref="C93:H93">+B93+1</f>
        <v>42878</v>
      </c>
      <c r="D93" s="69">
        <f t="shared" si="98"/>
        <v>42879</v>
      </c>
      <c r="E93" s="69">
        <f t="shared" si="98"/>
        <v>42880</v>
      </c>
      <c r="F93" s="69">
        <f t="shared" si="98"/>
        <v>42881</v>
      </c>
      <c r="G93" s="69">
        <f t="shared" si="98"/>
        <v>42882</v>
      </c>
      <c r="H93" s="69">
        <f t="shared" si="98"/>
        <v>42883</v>
      </c>
      <c r="J93" s="69">
        <f>+P91+1</f>
        <v>42905</v>
      </c>
      <c r="K93" s="69">
        <f aca="true" t="shared" si="99" ref="K93:P93">+J93+1</f>
        <v>42906</v>
      </c>
      <c r="L93" s="69">
        <f t="shared" si="99"/>
        <v>42907</v>
      </c>
      <c r="M93" s="69">
        <f t="shared" si="99"/>
        <v>42908</v>
      </c>
      <c r="N93" s="69">
        <f t="shared" si="99"/>
        <v>42909</v>
      </c>
      <c r="O93" s="69">
        <f t="shared" si="99"/>
        <v>42910</v>
      </c>
      <c r="P93" s="69">
        <f t="shared" si="99"/>
        <v>42911</v>
      </c>
    </row>
    <row r="94" spans="2:16" ht="11.25">
      <c r="B94" s="70">
        <f aca="true" t="shared" si="100" ref="B94:H94">IF(B93=EventDate,BuildUp,0)</f>
        <v>0</v>
      </c>
      <c r="C94" s="70">
        <f t="shared" si="100"/>
        <v>0</v>
      </c>
      <c r="D94" s="70">
        <f t="shared" si="100"/>
        <v>0</v>
      </c>
      <c r="E94" s="70">
        <f t="shared" si="100"/>
        <v>0</v>
      </c>
      <c r="F94" s="70">
        <f t="shared" si="100"/>
        <v>0</v>
      </c>
      <c r="G94" s="70">
        <f t="shared" si="100"/>
        <v>0</v>
      </c>
      <c r="H94" s="70">
        <f t="shared" si="100"/>
        <v>0</v>
      </c>
      <c r="J94" s="70">
        <f aca="true" t="shared" si="101" ref="J94:P94">IF(J93=EventDate,BuildUp,0)</f>
        <v>0</v>
      </c>
      <c r="K94" s="70">
        <f t="shared" si="101"/>
        <v>0</v>
      </c>
      <c r="L94" s="70">
        <f t="shared" si="101"/>
        <v>0</v>
      </c>
      <c r="M94" s="70">
        <f t="shared" si="101"/>
        <v>0</v>
      </c>
      <c r="N94" s="70">
        <f t="shared" si="101"/>
        <v>0</v>
      </c>
      <c r="O94" s="70">
        <f t="shared" si="101"/>
        <v>0</v>
      </c>
      <c r="P94" s="70">
        <f t="shared" si="101"/>
        <v>0</v>
      </c>
    </row>
    <row r="95" spans="2:16" ht="11.25">
      <c r="B95" s="69">
        <f>IF(MAX($B93:$H93)+1&gt;$D$84,0,H93+1)</f>
        <v>42884</v>
      </c>
      <c r="C95" s="69">
        <f>IF(OR(MAX($B93:$H93)+1&gt;$D$84,MAX($B95:B95)+1&gt;$D$84),0,B95+1)</f>
        <v>42885</v>
      </c>
      <c r="D95" s="69">
        <f>IF(OR(MAX($B93:$H93)+1&gt;$D$84,MAX($B95:C95)+1&gt;$D$84),0,C95+1)</f>
        <v>42886</v>
      </c>
      <c r="E95" s="69">
        <f>IF(OR(MAX($B93:$H93)+1&gt;$D$84,MAX($B95:D95)+1&gt;$D$84),0,D95+1)</f>
        <v>0</v>
      </c>
      <c r="F95" s="69">
        <f>IF(OR(MAX($B93:$H93)+1&gt;$D$84,MAX($B95:E95)+1&gt;$D$84),0,E95+1)</f>
        <v>0</v>
      </c>
      <c r="G95" s="69">
        <f>IF(OR(MAX($B93:$H93)+1&gt;$D$84,MAX($B95:F95)+1&gt;$D$84),0,F95+1)</f>
        <v>0</v>
      </c>
      <c r="H95" s="69">
        <f>IF(OR(MAX($B93:$H93)+1&gt;$D$84,MAX($B95:G95)+1&gt;$D$84),0,G95+1)</f>
        <v>0</v>
      </c>
      <c r="J95" s="69">
        <f>IF(MAX($J93:$P93)+1&gt;$L$84,0,P93+1)</f>
        <v>42912</v>
      </c>
      <c r="K95" s="69">
        <f>IF(OR(MAX($J93:$P93)+1&gt;$L$84,MAX($J95:J95)+1&gt;$L$84),0,J95+1)</f>
        <v>42913</v>
      </c>
      <c r="L95" s="69">
        <f>IF(OR(MAX($J93:$P93)+1&gt;$L$84,MAX($J95:K95)+1&gt;$L$84),0,K95+1)</f>
        <v>42914</v>
      </c>
      <c r="M95" s="69">
        <f>IF(OR(MAX($J93:$P93)+1&gt;$L$84,MAX($J95:L95)+1&gt;$L$84),0,L95+1)</f>
        <v>42915</v>
      </c>
      <c r="N95" s="69">
        <f>IF(OR(MAX($J93:$P93)+1&gt;$L$84,MAX($J95:M95)+1&gt;$L$84),0,M95+1)</f>
        <v>42916</v>
      </c>
      <c r="O95" s="69">
        <f>IF(OR(MAX($J93:$P93)+1&gt;$L$84,MAX($J95:N95)+1&gt;$L$84),0,N95+1)</f>
        <v>0</v>
      </c>
      <c r="P95" s="69">
        <f>IF(OR(MAX($J93:$P93)+1&gt;$L$84,MAX($J95:O95)+1&gt;$L$84),0,O95+1)</f>
        <v>0</v>
      </c>
    </row>
    <row r="96" spans="2:16" ht="11.25">
      <c r="B96" s="70">
        <f aca="true" t="shared" si="102" ref="B96:H96">IF(B95=EventDate,BuildUp,0)</f>
        <v>0</v>
      </c>
      <c r="C96" s="70">
        <f t="shared" si="102"/>
        <v>0</v>
      </c>
      <c r="D96" s="70">
        <f t="shared" si="102"/>
        <v>0</v>
      </c>
      <c r="E96" s="70">
        <f t="shared" si="102"/>
        <v>0</v>
      </c>
      <c r="F96" s="70">
        <f t="shared" si="102"/>
        <v>0</v>
      </c>
      <c r="G96" s="70">
        <f t="shared" si="102"/>
        <v>0</v>
      </c>
      <c r="H96" s="70">
        <f t="shared" si="102"/>
        <v>0</v>
      </c>
      <c r="J96" s="70">
        <f aca="true" t="shared" si="103" ref="J96:P96">IF(J95=EventDate,BuildUp,0)</f>
        <v>0</v>
      </c>
      <c r="K96" s="70">
        <f t="shared" si="103"/>
        <v>0</v>
      </c>
      <c r="L96" s="70">
        <f t="shared" si="103"/>
        <v>0</v>
      </c>
      <c r="M96" s="70">
        <f t="shared" si="103"/>
        <v>0</v>
      </c>
      <c r="N96" s="70">
        <f t="shared" si="103"/>
        <v>0</v>
      </c>
      <c r="O96" s="70">
        <f t="shared" si="103"/>
        <v>0</v>
      </c>
      <c r="P96" s="70">
        <f t="shared" si="103"/>
        <v>0</v>
      </c>
    </row>
    <row r="97" spans="2:16" ht="11.25">
      <c r="B97" s="69">
        <f>IF(MAX($B95:$H95)+1&gt;$D$84,0,H95+1)</f>
        <v>0</v>
      </c>
      <c r="C97" s="69">
        <f>IF(OR(MAX($B95:$H95)+1&gt;$D$84,MAX($B97:B97)+1&gt;$D$84),0,B97+1)</f>
        <v>0</v>
      </c>
      <c r="D97" s="69">
        <f>IF(OR(MAX($B95:$H95)+1&gt;$D$84,MAX($B97:C97)+1&gt;$D$84),0,C97+1)</f>
        <v>0</v>
      </c>
      <c r="E97" s="69">
        <f>IF(OR(MAX($B95:$H95)+1&gt;$D$84,MAX($B97:D97)+1&gt;$D$84),0,D97+1)</f>
        <v>0</v>
      </c>
      <c r="F97" s="69">
        <f>IF(OR(MAX($B95:$H95)+1&gt;$D$84,MAX($B97:E97)+1&gt;$D$84),0,E97+1)</f>
        <v>0</v>
      </c>
      <c r="G97" s="69">
        <f>IF(OR(MAX($B95:$H95)+1&gt;$D$84,MAX($B97:F97)+1&gt;$D$84),0,F97+1)</f>
        <v>0</v>
      </c>
      <c r="H97" s="69">
        <f>IF(OR(MAX($B95:$H95)+1&gt;$D$84,MAX($B97:G97)+1&gt;$D$84),0,G97+1)</f>
        <v>0</v>
      </c>
      <c r="J97" s="69">
        <f>IF(MAX($J95:$P95)+1&gt;$L$84,0,P95+1)</f>
        <v>0</v>
      </c>
      <c r="K97" s="69">
        <f>IF(OR(MAX($J95:$P95)+1&gt;$L$84,MAX($J97:J97)+1&gt;$L$84),0,J97+1)</f>
        <v>0</v>
      </c>
      <c r="L97" s="69">
        <f>IF(OR(MAX($J95:$P95)+1&gt;$L$84,MAX($J97:K97)+1&gt;$L$84),0,K97+1)</f>
        <v>0</v>
      </c>
      <c r="M97" s="69">
        <f>IF(OR(MAX($J95:$P95)+1&gt;$L$84,MAX($J97:L97)+1&gt;$L$84),0,L97+1)</f>
        <v>0</v>
      </c>
      <c r="N97" s="69">
        <f>IF(OR(MAX($J95:$P95)+1&gt;$L$84,MAX($J97:M97)+1&gt;$L$84),0,M97+1)</f>
        <v>0</v>
      </c>
      <c r="O97" s="69">
        <f>IF(OR(MAX($J95:$P95)+1&gt;$L$84,MAX($J97:N97)+1&gt;$L$84),0,N97+1)</f>
        <v>0</v>
      </c>
      <c r="P97" s="69">
        <f>IF(OR(MAX($J95:$P95)+1&gt;$L$84,MAX($J97:O97)+1&gt;$L$84),0,O97+1)</f>
        <v>0</v>
      </c>
    </row>
    <row r="98" spans="2:16" ht="11.25">
      <c r="B98" s="70">
        <f aca="true" t="shared" si="104" ref="B98:H98">IF(B97=EventDate,BuildUp,0)</f>
        <v>0</v>
      </c>
      <c r="C98" s="70">
        <f t="shared" si="104"/>
        <v>0</v>
      </c>
      <c r="D98" s="70">
        <f t="shared" si="104"/>
        <v>0</v>
      </c>
      <c r="E98" s="70">
        <f t="shared" si="104"/>
        <v>0</v>
      </c>
      <c r="F98" s="70">
        <f t="shared" si="104"/>
        <v>0</v>
      </c>
      <c r="G98" s="70">
        <f t="shared" si="104"/>
        <v>0</v>
      </c>
      <c r="H98" s="70">
        <f t="shared" si="104"/>
        <v>0</v>
      </c>
      <c r="J98" s="70">
        <f aca="true" t="shared" si="105" ref="J98:P98">IF(J97=EventDate,BuildUp,0)</f>
        <v>0</v>
      </c>
      <c r="K98" s="70">
        <f t="shared" si="105"/>
        <v>0</v>
      </c>
      <c r="L98" s="70">
        <f t="shared" si="105"/>
        <v>0</v>
      </c>
      <c r="M98" s="70">
        <f t="shared" si="105"/>
        <v>0</v>
      </c>
      <c r="N98" s="70">
        <f t="shared" si="105"/>
        <v>0</v>
      </c>
      <c r="O98" s="70">
        <f t="shared" si="105"/>
        <v>0</v>
      </c>
      <c r="P98" s="70">
        <f t="shared" si="105"/>
        <v>0</v>
      </c>
    </row>
    <row r="100" spans="2:5" ht="11.25">
      <c r="B100" s="68">
        <f>L84+1</f>
        <v>42917</v>
      </c>
      <c r="C100" s="72">
        <f>WEEKDAY(B100,2)</f>
        <v>6</v>
      </c>
      <c r="D100" s="73">
        <f>DATE(YEAR(B100),MONTH(B100)+1,1)-1</f>
        <v>42947</v>
      </c>
      <c r="E100" s="72">
        <f>DAY(D100)</f>
        <v>31</v>
      </c>
    </row>
    <row r="101" ht="4.5" customHeight="1"/>
    <row r="102" spans="2:8" ht="11.25">
      <c r="B102" s="59" t="s">
        <v>63</v>
      </c>
      <c r="C102" s="59" t="s">
        <v>64</v>
      </c>
      <c r="D102" s="59" t="s">
        <v>65</v>
      </c>
      <c r="E102" s="59" t="s">
        <v>66</v>
      </c>
      <c r="F102" s="59" t="s">
        <v>67</v>
      </c>
      <c r="G102" s="59" t="s">
        <v>68</v>
      </c>
      <c r="H102" s="59" t="s">
        <v>69</v>
      </c>
    </row>
    <row r="103" spans="2:8" ht="11.25">
      <c r="B103" s="69">
        <f>IF(COUNTA($B$102:B102)&lt;$C$100,0,IF(COUNTA($B$102:B102)=$C$100,$B100,+A103+1))</f>
        <v>0</v>
      </c>
      <c r="C103" s="69">
        <f>IF(COUNTA($B$102:C102)&lt;$C$100,0,IF(COUNTA($B$102:C102)=$C$100,$B100,+B103+1))</f>
        <v>0</v>
      </c>
      <c r="D103" s="69">
        <f>IF(COUNTA($B$102:D102)&lt;$C$100,0,IF(COUNTA($B$102:D102)=$C$100,$B100,+C103+1))</f>
        <v>0</v>
      </c>
      <c r="E103" s="69">
        <f>IF(COUNTA($B$102:E102)&lt;$C$100,0,IF(COUNTA($B$102:E102)=$C$100,$B100,+D103+1))</f>
        <v>0</v>
      </c>
      <c r="F103" s="69">
        <f>IF(COUNTA($B$102:F102)&lt;$C$100,0,IF(COUNTA($B$102:F102)=$C$100,$B100,+E103+1))</f>
        <v>0</v>
      </c>
      <c r="G103" s="69">
        <f>IF(COUNTA($B$102:G102)&lt;$C$100,0,IF(COUNTA($B$102:G102)=$C$100,$B100,+F103+1))</f>
        <v>42917</v>
      </c>
      <c r="H103" s="69">
        <f>IF(COUNTA($B$102:H102)&lt;$C$100,0,IF(COUNTA($B$102:H102)=$C$100,$B100,+G103+1))</f>
        <v>42918</v>
      </c>
    </row>
    <row r="104" spans="2:8" ht="11.25">
      <c r="B104" s="70">
        <f aca="true" t="shared" si="106" ref="B104:H104">IF(B103=EventDate,BuildUp,0)</f>
        <v>0</v>
      </c>
      <c r="C104" s="70">
        <f t="shared" si="106"/>
        <v>0</v>
      </c>
      <c r="D104" s="70">
        <f t="shared" si="106"/>
        <v>0</v>
      </c>
      <c r="E104" s="70">
        <f t="shared" si="106"/>
        <v>0</v>
      </c>
      <c r="F104" s="70">
        <f t="shared" si="106"/>
        <v>0</v>
      </c>
      <c r="G104" s="70">
        <f t="shared" si="106"/>
        <v>0</v>
      </c>
      <c r="H104" s="70">
        <f t="shared" si="106"/>
        <v>0</v>
      </c>
    </row>
    <row r="105" spans="2:8" ht="11.25">
      <c r="B105" s="69">
        <f>+H103+1</f>
        <v>42919</v>
      </c>
      <c r="C105" s="69">
        <f aca="true" t="shared" si="107" ref="C105:H105">+B105+1</f>
        <v>42920</v>
      </c>
      <c r="D105" s="69">
        <f t="shared" si="107"/>
        <v>42921</v>
      </c>
      <c r="E105" s="69">
        <f t="shared" si="107"/>
        <v>42922</v>
      </c>
      <c r="F105" s="69">
        <f t="shared" si="107"/>
        <v>42923</v>
      </c>
      <c r="G105" s="69">
        <f t="shared" si="107"/>
        <v>42924</v>
      </c>
      <c r="H105" s="69">
        <f t="shared" si="107"/>
        <v>42925</v>
      </c>
    </row>
    <row r="106" spans="2:8" ht="11.25">
      <c r="B106" s="70">
        <f aca="true" t="shared" si="108" ref="B106:H106">IF(B105=EventDate,BuildUp,0)</f>
        <v>0</v>
      </c>
      <c r="C106" s="70">
        <f t="shared" si="108"/>
        <v>0</v>
      </c>
      <c r="D106" s="70">
        <f t="shared" si="108"/>
        <v>0</v>
      </c>
      <c r="E106" s="70">
        <f t="shared" si="108"/>
        <v>0</v>
      </c>
      <c r="F106" s="70">
        <f t="shared" si="108"/>
        <v>0</v>
      </c>
      <c r="G106" s="70">
        <f t="shared" si="108"/>
        <v>0</v>
      </c>
      <c r="H106" s="70">
        <f t="shared" si="108"/>
        <v>0</v>
      </c>
    </row>
    <row r="107" spans="2:8" ht="11.25">
      <c r="B107" s="69">
        <f>+H105+1</f>
        <v>42926</v>
      </c>
      <c r="C107" s="69">
        <f aca="true" t="shared" si="109" ref="C107:H107">+B107+1</f>
        <v>42927</v>
      </c>
      <c r="D107" s="69">
        <f t="shared" si="109"/>
        <v>42928</v>
      </c>
      <c r="E107" s="69">
        <f t="shared" si="109"/>
        <v>42929</v>
      </c>
      <c r="F107" s="69">
        <f t="shared" si="109"/>
        <v>42930</v>
      </c>
      <c r="G107" s="69">
        <f t="shared" si="109"/>
        <v>42931</v>
      </c>
      <c r="H107" s="69">
        <f t="shared" si="109"/>
        <v>42932</v>
      </c>
    </row>
    <row r="108" spans="2:8" ht="11.25">
      <c r="B108" s="70">
        <f aca="true" t="shared" si="110" ref="B108:H108">IF(B107=EventDate,BuildUp,0)</f>
        <v>0</v>
      </c>
      <c r="C108" s="70">
        <f t="shared" si="110"/>
        <v>0</v>
      </c>
      <c r="D108" s="70">
        <f t="shared" si="110"/>
        <v>0</v>
      </c>
      <c r="E108" s="70">
        <f t="shared" si="110"/>
        <v>0</v>
      </c>
      <c r="F108" s="70">
        <f t="shared" si="110"/>
        <v>0</v>
      </c>
      <c r="G108" s="70">
        <f t="shared" si="110"/>
        <v>0</v>
      </c>
      <c r="H108" s="70">
        <f t="shared" si="110"/>
        <v>0</v>
      </c>
    </row>
    <row r="109" spans="2:8" ht="11.25">
      <c r="B109" s="69">
        <f>+H107+1</f>
        <v>42933</v>
      </c>
      <c r="C109" s="69">
        <f aca="true" t="shared" si="111" ref="C109:H109">+B109+1</f>
        <v>42934</v>
      </c>
      <c r="D109" s="69">
        <f t="shared" si="111"/>
        <v>42935</v>
      </c>
      <c r="E109" s="69">
        <f t="shared" si="111"/>
        <v>42936</v>
      </c>
      <c r="F109" s="69">
        <f t="shared" si="111"/>
        <v>42937</v>
      </c>
      <c r="G109" s="69">
        <f t="shared" si="111"/>
        <v>42938</v>
      </c>
      <c r="H109" s="69">
        <f t="shared" si="111"/>
        <v>42939</v>
      </c>
    </row>
    <row r="110" spans="2:8" ht="11.25">
      <c r="B110" s="70">
        <f aca="true" t="shared" si="112" ref="B110:H110">IF(B109=EventDate,BuildUp,0)</f>
        <v>0</v>
      </c>
      <c r="C110" s="70">
        <f t="shared" si="112"/>
        <v>0</v>
      </c>
      <c r="D110" s="70">
        <f t="shared" si="112"/>
        <v>0</v>
      </c>
      <c r="E110" s="70">
        <f t="shared" si="112"/>
        <v>0</v>
      </c>
      <c r="F110" s="70">
        <f t="shared" si="112"/>
        <v>0</v>
      </c>
      <c r="G110" s="70">
        <f t="shared" si="112"/>
        <v>0</v>
      </c>
      <c r="H110" s="70">
        <f t="shared" si="112"/>
        <v>0</v>
      </c>
    </row>
    <row r="111" spans="2:8" ht="11.25">
      <c r="B111" s="69">
        <f>IF(MAX($B109:$H109)+1&gt;$D$100,0,H109+1)</f>
        <v>42940</v>
      </c>
      <c r="C111" s="69">
        <f>IF(OR(MAX($B109:$H109)+1&gt;$D$100,MAX($B111:B111)+1&gt;$D$100),0,B111+1)</f>
        <v>42941</v>
      </c>
      <c r="D111" s="69">
        <f>IF(OR(MAX($B109:$H109)+1&gt;$D$100,MAX($B111:C111)+1&gt;$D$100),0,C111+1)</f>
        <v>42942</v>
      </c>
      <c r="E111" s="69">
        <f>IF(OR(MAX($B109:$H109)+1&gt;$D$100,MAX($B111:D111)+1&gt;$D$100),0,D111+1)</f>
        <v>42943</v>
      </c>
      <c r="F111" s="69">
        <f>IF(OR(MAX($B109:$H109)+1&gt;$D$100,MAX($B111:E111)+1&gt;$D$100),0,E111+1)</f>
        <v>42944</v>
      </c>
      <c r="G111" s="69">
        <f>IF(OR(MAX($B109:$H109)+1&gt;$D$100,MAX($B111:F111)+1&gt;$D$100),0,F111+1)</f>
        <v>42945</v>
      </c>
      <c r="H111" s="69">
        <f>IF(OR(MAX($B109:$H109)+1&gt;$D$100,MAX($B111:G111)+1&gt;$D$100),0,G111+1)</f>
        <v>42946</v>
      </c>
    </row>
    <row r="112" spans="2:8" ht="11.25">
      <c r="B112" s="70">
        <f aca="true" t="shared" si="113" ref="B112:H112">IF(B111=EventDate,BuildUp,0)</f>
        <v>0</v>
      </c>
      <c r="C112" s="70">
        <f t="shared" si="113"/>
        <v>0</v>
      </c>
      <c r="D112" s="70">
        <f t="shared" si="113"/>
        <v>0</v>
      </c>
      <c r="E112" s="70">
        <f t="shared" si="113"/>
        <v>0</v>
      </c>
      <c r="F112" s="70">
        <f t="shared" si="113"/>
        <v>0</v>
      </c>
      <c r="G112" s="70">
        <f t="shared" si="113"/>
        <v>0</v>
      </c>
      <c r="H112" s="70">
        <f t="shared" si="113"/>
        <v>0</v>
      </c>
    </row>
    <row r="113" spans="2:8" ht="11.25">
      <c r="B113" s="69">
        <f>IF(MAX($B111:$H111)+1&gt;$D$100,0,H111+1)</f>
        <v>42947</v>
      </c>
      <c r="C113" s="69">
        <f>IF(OR(MAX($B111:$H111)+1&gt;$D$100,MAX($B113:B113)+1&gt;$D$100),0,B113+1)</f>
        <v>0</v>
      </c>
      <c r="D113" s="69">
        <f>IF(OR(MAX($B111:$H111)+1&gt;$D$100,MAX($B113:C113)+1&gt;$D$100),0,C113+1)</f>
        <v>0</v>
      </c>
      <c r="E113" s="69">
        <f>IF(OR(MAX($B111:$H111)+1&gt;$D$100,MAX($B113:D113)+1&gt;$D$100),0,D113+1)</f>
        <v>0</v>
      </c>
      <c r="F113" s="69">
        <f>IF(OR(MAX($B111:$H111)+1&gt;$D$100,MAX($B113:E113)+1&gt;$D$100),0,E113+1)</f>
        <v>0</v>
      </c>
      <c r="G113" s="69">
        <f>IF(OR(MAX($B111:$H111)+1&gt;$D$100,MAX($B113:F113)+1&gt;$D$100),0,F113+1)</f>
        <v>0</v>
      </c>
      <c r="H113" s="69">
        <f>IF(OR(MAX($B111:$H111)+1&gt;$D$100,MAX($B113:G113)+1&gt;$D$100),0,G113+1)</f>
        <v>0</v>
      </c>
    </row>
    <row r="114" spans="2:8" ht="11.25">
      <c r="B114" s="70">
        <f aca="true" t="shared" si="114" ref="B114:H114">IF(B113=EventDate,BuildUp,0)</f>
        <v>0</v>
      </c>
      <c r="C114" s="70">
        <f t="shared" si="114"/>
        <v>0</v>
      </c>
      <c r="D114" s="70">
        <f t="shared" si="114"/>
        <v>0</v>
      </c>
      <c r="E114" s="70">
        <f t="shared" si="114"/>
        <v>0</v>
      </c>
      <c r="F114" s="70">
        <f t="shared" si="114"/>
        <v>0</v>
      </c>
      <c r="G114" s="70">
        <f t="shared" si="114"/>
        <v>0</v>
      </c>
      <c r="H114" s="70">
        <f t="shared" si="114"/>
        <v>0</v>
      </c>
    </row>
  </sheetData>
  <sheetProtection sheet="1"/>
  <conditionalFormatting sqref="B7:P119">
    <cfRule type="expression" priority="1" dxfId="1" stopIfTrue="1">
      <formula>OR(B6=EventDate,B7=EventDate)</formula>
    </cfRule>
    <cfRule type="expression" priority="2" dxfId="0" stopIfTrue="1">
      <formula>OR(B6=TODAY(),B7=TODAY())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D39"/>
  <sheetViews>
    <sheetView showGridLines="0" showZeros="0" zoomScale="140" zoomScaleNormal="140" zoomScalePageLayoutView="0" workbookViewId="0" topLeftCell="A1">
      <pane xSplit="4" ySplit="4" topLeftCell="AK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C34" sqref="BC34"/>
    </sheetView>
  </sheetViews>
  <sheetFormatPr defaultColWidth="9.33203125" defaultRowHeight="11.25"/>
  <cols>
    <col min="1" max="1" width="1.3359375" style="0" customWidth="1"/>
    <col min="2" max="4" width="11.33203125" style="0" customWidth="1"/>
    <col min="5" max="16" width="10.33203125" style="0" customWidth="1"/>
  </cols>
  <sheetData>
    <row r="1" spans="2:56" ht="12.75">
      <c r="B1" s="10" t="s">
        <v>101</v>
      </c>
      <c r="D1" t="s">
        <v>35</v>
      </c>
      <c r="E1" s="59">
        <v>1</v>
      </c>
      <c r="F1" s="59">
        <v>2</v>
      </c>
      <c r="G1" s="59">
        <v>3</v>
      </c>
      <c r="H1" s="59">
        <v>4</v>
      </c>
      <c r="I1" s="59">
        <v>5</v>
      </c>
      <c r="J1" s="59">
        <v>6</v>
      </c>
      <c r="K1" s="59">
        <v>7</v>
      </c>
      <c r="L1" s="59">
        <v>8</v>
      </c>
      <c r="M1" s="59">
        <v>9</v>
      </c>
      <c r="N1" s="59">
        <v>10</v>
      </c>
      <c r="O1" s="59">
        <v>11</v>
      </c>
      <c r="P1" s="59">
        <v>12</v>
      </c>
      <c r="Q1" s="59">
        <v>13</v>
      </c>
      <c r="R1" s="59">
        <v>14</v>
      </c>
      <c r="S1" s="59">
        <v>15</v>
      </c>
      <c r="T1" s="59">
        <v>16</v>
      </c>
      <c r="U1" s="59">
        <v>17</v>
      </c>
      <c r="V1" s="59">
        <v>18</v>
      </c>
      <c r="W1" s="59">
        <v>19</v>
      </c>
      <c r="X1" s="59">
        <v>20</v>
      </c>
      <c r="Y1" s="59">
        <v>21</v>
      </c>
      <c r="Z1" s="59">
        <v>22</v>
      </c>
      <c r="AA1" s="59">
        <v>23</v>
      </c>
      <c r="AB1" s="59">
        <v>24</v>
      </c>
      <c r="AC1" s="59">
        <v>25</v>
      </c>
      <c r="AD1" s="59">
        <v>26</v>
      </c>
      <c r="AE1" s="59">
        <v>27</v>
      </c>
      <c r="AF1" s="59">
        <v>28</v>
      </c>
      <c r="AG1" s="59">
        <v>29</v>
      </c>
      <c r="AH1" s="59">
        <v>30</v>
      </c>
      <c r="AI1" s="59">
        <v>31</v>
      </c>
      <c r="AJ1" s="59">
        <v>32</v>
      </c>
      <c r="AK1" s="59">
        <v>33</v>
      </c>
      <c r="AL1" s="59">
        <v>34</v>
      </c>
      <c r="AM1" s="59">
        <v>35</v>
      </c>
      <c r="AN1" s="59">
        <v>36</v>
      </c>
      <c r="AO1" s="59">
        <v>37</v>
      </c>
      <c r="AP1" s="59">
        <v>38</v>
      </c>
      <c r="AQ1" s="59">
        <v>39</v>
      </c>
      <c r="AR1" s="59">
        <v>40</v>
      </c>
      <c r="AS1" s="59">
        <v>41</v>
      </c>
      <c r="AT1" s="59">
        <v>42</v>
      </c>
      <c r="AU1" s="59">
        <v>43</v>
      </c>
      <c r="AV1" s="59">
        <v>44</v>
      </c>
      <c r="AW1" s="59">
        <v>45</v>
      </c>
      <c r="AX1" s="59">
        <v>46</v>
      </c>
      <c r="AY1" s="59">
        <v>47</v>
      </c>
      <c r="AZ1" s="59">
        <v>48</v>
      </c>
      <c r="BA1" s="59">
        <v>49</v>
      </c>
      <c r="BB1" s="59">
        <v>50</v>
      </c>
      <c r="BC1" s="59">
        <v>51</v>
      </c>
      <c r="BD1" s="59">
        <v>52</v>
      </c>
    </row>
    <row r="2" spans="2:56" ht="11.25">
      <c r="B2" s="50" t="s">
        <v>36</v>
      </c>
      <c r="C2" s="51"/>
      <c r="D2" s="51"/>
      <c r="E2" s="143" t="e">
        <f>TPStartDate</f>
        <v>#REF!</v>
      </c>
      <c r="F2" s="62" t="e">
        <f>+E2+7</f>
        <v>#REF!</v>
      </c>
      <c r="G2" s="62" t="e">
        <f>+F2+7</f>
        <v>#REF!</v>
      </c>
      <c r="H2" s="62" t="e">
        <f>+G2+7</f>
        <v>#REF!</v>
      </c>
      <c r="I2" s="62" t="e">
        <f>+H2+7</f>
        <v>#REF!</v>
      </c>
      <c r="J2" s="62" t="e">
        <f>+I2+7</f>
        <v>#REF!</v>
      </c>
      <c r="K2" s="62" t="e">
        <f aca="true" t="shared" si="0" ref="K2:P2">+J2+7</f>
        <v>#REF!</v>
      </c>
      <c r="L2" s="62" t="e">
        <f t="shared" si="0"/>
        <v>#REF!</v>
      </c>
      <c r="M2" s="62" t="e">
        <f t="shared" si="0"/>
        <v>#REF!</v>
      </c>
      <c r="N2" s="62" t="e">
        <f t="shared" si="0"/>
        <v>#REF!</v>
      </c>
      <c r="O2" s="62" t="e">
        <f t="shared" si="0"/>
        <v>#REF!</v>
      </c>
      <c r="P2" s="62" t="e">
        <f t="shared" si="0"/>
        <v>#REF!</v>
      </c>
      <c r="Q2" s="62" t="e">
        <f aca="true" t="shared" si="1" ref="Q2:BD2">+P2+7</f>
        <v>#REF!</v>
      </c>
      <c r="R2" s="62" t="e">
        <f t="shared" si="1"/>
        <v>#REF!</v>
      </c>
      <c r="S2" s="62" t="e">
        <f t="shared" si="1"/>
        <v>#REF!</v>
      </c>
      <c r="T2" s="62" t="e">
        <f t="shared" si="1"/>
        <v>#REF!</v>
      </c>
      <c r="U2" s="62" t="e">
        <f t="shared" si="1"/>
        <v>#REF!</v>
      </c>
      <c r="V2" s="62" t="e">
        <f t="shared" si="1"/>
        <v>#REF!</v>
      </c>
      <c r="W2" s="62" t="e">
        <f t="shared" si="1"/>
        <v>#REF!</v>
      </c>
      <c r="X2" s="62" t="e">
        <f t="shared" si="1"/>
        <v>#REF!</v>
      </c>
      <c r="Y2" s="62" t="e">
        <f t="shared" si="1"/>
        <v>#REF!</v>
      </c>
      <c r="Z2" s="62" t="e">
        <f t="shared" si="1"/>
        <v>#REF!</v>
      </c>
      <c r="AA2" s="62" t="e">
        <f t="shared" si="1"/>
        <v>#REF!</v>
      </c>
      <c r="AB2" s="62" t="e">
        <f t="shared" si="1"/>
        <v>#REF!</v>
      </c>
      <c r="AC2" s="62" t="e">
        <f t="shared" si="1"/>
        <v>#REF!</v>
      </c>
      <c r="AD2" s="62" t="e">
        <f t="shared" si="1"/>
        <v>#REF!</v>
      </c>
      <c r="AE2" s="62" t="e">
        <f t="shared" si="1"/>
        <v>#REF!</v>
      </c>
      <c r="AF2" s="62" t="e">
        <f t="shared" si="1"/>
        <v>#REF!</v>
      </c>
      <c r="AG2" s="62" t="e">
        <f t="shared" si="1"/>
        <v>#REF!</v>
      </c>
      <c r="AH2" s="62" t="e">
        <f t="shared" si="1"/>
        <v>#REF!</v>
      </c>
      <c r="AI2" s="62" t="e">
        <f t="shared" si="1"/>
        <v>#REF!</v>
      </c>
      <c r="AJ2" s="62" t="e">
        <f t="shared" si="1"/>
        <v>#REF!</v>
      </c>
      <c r="AK2" s="62" t="e">
        <f t="shared" si="1"/>
        <v>#REF!</v>
      </c>
      <c r="AL2" s="62" t="e">
        <f t="shared" si="1"/>
        <v>#REF!</v>
      </c>
      <c r="AM2" s="62" t="e">
        <f t="shared" si="1"/>
        <v>#REF!</v>
      </c>
      <c r="AN2" s="62" t="e">
        <f t="shared" si="1"/>
        <v>#REF!</v>
      </c>
      <c r="AO2" s="62" t="e">
        <f t="shared" si="1"/>
        <v>#REF!</v>
      </c>
      <c r="AP2" s="62" t="e">
        <f t="shared" si="1"/>
        <v>#REF!</v>
      </c>
      <c r="AQ2" s="62" t="e">
        <f t="shared" si="1"/>
        <v>#REF!</v>
      </c>
      <c r="AR2" s="62" t="e">
        <f t="shared" si="1"/>
        <v>#REF!</v>
      </c>
      <c r="AS2" s="62" t="e">
        <f t="shared" si="1"/>
        <v>#REF!</v>
      </c>
      <c r="AT2" s="62" t="e">
        <f t="shared" si="1"/>
        <v>#REF!</v>
      </c>
      <c r="AU2" s="62" t="e">
        <f t="shared" si="1"/>
        <v>#REF!</v>
      </c>
      <c r="AV2" s="62" t="e">
        <f t="shared" si="1"/>
        <v>#REF!</v>
      </c>
      <c r="AW2" s="62" t="e">
        <f t="shared" si="1"/>
        <v>#REF!</v>
      </c>
      <c r="AX2" s="62" t="e">
        <f t="shared" si="1"/>
        <v>#REF!</v>
      </c>
      <c r="AY2" s="62" t="e">
        <f t="shared" si="1"/>
        <v>#REF!</v>
      </c>
      <c r="AZ2" s="62" t="e">
        <f t="shared" si="1"/>
        <v>#REF!</v>
      </c>
      <c r="BA2" s="62" t="e">
        <f t="shared" si="1"/>
        <v>#REF!</v>
      </c>
      <c r="BB2" s="62" t="e">
        <f t="shared" si="1"/>
        <v>#REF!</v>
      </c>
      <c r="BC2" s="62" t="e">
        <f t="shared" si="1"/>
        <v>#REF!</v>
      </c>
      <c r="BD2" s="63" t="e">
        <f t="shared" si="1"/>
        <v>#REF!</v>
      </c>
    </row>
    <row r="3" spans="2:56" ht="18.75" customHeight="1">
      <c r="B3" s="56"/>
      <c r="C3" s="60"/>
      <c r="D3" s="61" t="s">
        <v>44</v>
      </c>
      <c r="E3" s="141" t="e">
        <f>VLOOKUP(E2,'Training Plan'!$A:$C,3,FALSE)</f>
        <v>#REF!</v>
      </c>
      <c r="F3" s="141" t="e">
        <f>VLOOKUP(F2,'Training Plan'!$A:$C,3,FALSE)</f>
        <v>#REF!</v>
      </c>
      <c r="G3" s="141" t="e">
        <f>VLOOKUP(G2,'Training Plan'!$A:$C,3,FALSE)</f>
        <v>#REF!</v>
      </c>
      <c r="H3" s="141" t="e">
        <f>VLOOKUP(H2,'Training Plan'!$A:$C,3,FALSE)</f>
        <v>#REF!</v>
      </c>
      <c r="I3" s="141" t="e">
        <f>VLOOKUP(I2,'Training Plan'!$A:$C,3,FALSE)</f>
        <v>#REF!</v>
      </c>
      <c r="J3" s="141" t="e">
        <f>VLOOKUP(J2,'Training Plan'!$A:$C,3,FALSE)</f>
        <v>#REF!</v>
      </c>
      <c r="K3" s="141" t="e">
        <f>VLOOKUP(K2,'Training Plan'!$A:$C,3,FALSE)</f>
        <v>#REF!</v>
      </c>
      <c r="L3" s="141" t="e">
        <f>VLOOKUP(L2,'Training Plan'!$A:$C,3,FALSE)</f>
        <v>#REF!</v>
      </c>
      <c r="M3" s="141" t="e">
        <f>VLOOKUP(M2,'Training Plan'!$A:$C,3,FALSE)</f>
        <v>#REF!</v>
      </c>
      <c r="N3" s="141" t="e">
        <f>VLOOKUP(N2,'Training Plan'!$A:$C,3,FALSE)</f>
        <v>#REF!</v>
      </c>
      <c r="O3" s="141" t="e">
        <f>VLOOKUP(O2,'Training Plan'!$A:$C,3,FALSE)</f>
        <v>#REF!</v>
      </c>
      <c r="P3" s="141" t="e">
        <f>VLOOKUP(P2,'Training Plan'!$A:$C,3,FALSE)</f>
        <v>#REF!</v>
      </c>
      <c r="Q3" s="141" t="e">
        <f>VLOOKUP(Q2,'Training Plan'!$A:$C,3,FALSE)</f>
        <v>#REF!</v>
      </c>
      <c r="R3" s="141" t="e">
        <f>VLOOKUP(R2,'Training Plan'!$A:$C,3,FALSE)</f>
        <v>#REF!</v>
      </c>
      <c r="S3" s="141" t="e">
        <f>VLOOKUP(S2,'Training Plan'!$A:$C,3,FALSE)</f>
        <v>#REF!</v>
      </c>
      <c r="T3" s="141" t="e">
        <f>VLOOKUP(T2,'Training Plan'!$A:$C,3,FALSE)</f>
        <v>#REF!</v>
      </c>
      <c r="U3" s="141" t="e">
        <f>VLOOKUP(U2,'Training Plan'!$A:$C,3,FALSE)</f>
        <v>#REF!</v>
      </c>
      <c r="V3" s="141" t="e">
        <f>VLOOKUP(V2,'Training Plan'!$A:$C,3,FALSE)</f>
        <v>#REF!</v>
      </c>
      <c r="W3" s="141" t="e">
        <f>VLOOKUP(W2,'Training Plan'!$A:$C,3,FALSE)</f>
        <v>#REF!</v>
      </c>
      <c r="X3" s="141" t="e">
        <f>VLOOKUP(X2,'Training Plan'!$A:$C,3,FALSE)</f>
        <v>#REF!</v>
      </c>
      <c r="Y3" s="141" t="e">
        <f>VLOOKUP(Y2,'Training Plan'!$A:$C,3,FALSE)</f>
        <v>#REF!</v>
      </c>
      <c r="Z3" s="141" t="e">
        <f>VLOOKUP(Z2,'Training Plan'!$A:$C,3,FALSE)</f>
        <v>#REF!</v>
      </c>
      <c r="AA3" s="141" t="e">
        <f>VLOOKUP(AA2,'Training Plan'!$A:$C,3,FALSE)</f>
        <v>#REF!</v>
      </c>
      <c r="AB3" s="141" t="e">
        <f>VLOOKUP(AB2,'Training Plan'!$A:$C,3,FALSE)</f>
        <v>#REF!</v>
      </c>
      <c r="AC3" s="141" t="e">
        <f>VLOOKUP(AC2,'Training Plan'!$A:$C,3,FALSE)</f>
        <v>#REF!</v>
      </c>
      <c r="AD3" s="141" t="e">
        <f>VLOOKUP(AD2,'Training Plan'!$A:$C,3,FALSE)</f>
        <v>#REF!</v>
      </c>
      <c r="AE3" s="141" t="e">
        <f>VLOOKUP(AE2,'Training Plan'!$A:$C,3,FALSE)</f>
        <v>#REF!</v>
      </c>
      <c r="AF3" s="141" t="e">
        <f>VLOOKUP(AF2,'Training Plan'!$A:$C,3,FALSE)</f>
        <v>#REF!</v>
      </c>
      <c r="AG3" s="141" t="e">
        <f>VLOOKUP(AG2,'Training Plan'!$A:$C,3,FALSE)</f>
        <v>#REF!</v>
      </c>
      <c r="AH3" s="141" t="e">
        <f>VLOOKUP(AH2,'Training Plan'!$A:$C,3,FALSE)</f>
        <v>#REF!</v>
      </c>
      <c r="AI3" s="141" t="e">
        <f>VLOOKUP(AI2,'Training Plan'!$A:$C,3,FALSE)</f>
        <v>#REF!</v>
      </c>
      <c r="AJ3" s="141" t="e">
        <f>VLOOKUP(AJ2,'Training Plan'!$A:$C,3,FALSE)</f>
        <v>#REF!</v>
      </c>
      <c r="AK3" s="141" t="e">
        <f>VLOOKUP(AK2,'Training Plan'!$A:$C,3,FALSE)</f>
        <v>#REF!</v>
      </c>
      <c r="AL3" s="141" t="e">
        <f>VLOOKUP(AL2,'Training Plan'!$A:$C,3,FALSE)</f>
        <v>#REF!</v>
      </c>
      <c r="AM3" s="141" t="e">
        <f>VLOOKUP(AM2,'Training Plan'!$A:$C,3,FALSE)</f>
        <v>#REF!</v>
      </c>
      <c r="AN3" s="141" t="e">
        <f>VLOOKUP(AN2,'Training Plan'!$A:$C,3,FALSE)</f>
        <v>#REF!</v>
      </c>
      <c r="AO3" s="141" t="e">
        <f>VLOOKUP(AO2,'Training Plan'!$A:$C,3,FALSE)</f>
        <v>#REF!</v>
      </c>
      <c r="AP3" s="141" t="e">
        <f>VLOOKUP(AP2,'Training Plan'!$A:$C,3,FALSE)</f>
        <v>#REF!</v>
      </c>
      <c r="AQ3" s="141" t="e">
        <f>VLOOKUP(AQ2,'Training Plan'!$A:$C,3,FALSE)</f>
        <v>#REF!</v>
      </c>
      <c r="AR3" s="141" t="e">
        <f>VLOOKUP(AR2,'Training Plan'!$A:$C,3,FALSE)</f>
        <v>#REF!</v>
      </c>
      <c r="AS3" s="141" t="e">
        <f>VLOOKUP(AS2,'Training Plan'!$A:$C,3,FALSE)</f>
        <v>#REF!</v>
      </c>
      <c r="AT3" s="141" t="e">
        <f>VLOOKUP(AT2,'Training Plan'!$A:$C,3,FALSE)</f>
        <v>#REF!</v>
      </c>
      <c r="AU3" s="141" t="e">
        <f>VLOOKUP(AU2,'Training Plan'!$A:$C,3,FALSE)</f>
        <v>#REF!</v>
      </c>
      <c r="AV3" s="141" t="e">
        <f>VLOOKUP(AV2,'Training Plan'!$A:$C,3,FALSE)</f>
        <v>#REF!</v>
      </c>
      <c r="AW3" s="141" t="e">
        <f>VLOOKUP(AW2,'Training Plan'!$A:$C,3,FALSE)</f>
        <v>#REF!</v>
      </c>
      <c r="AX3" s="141" t="e">
        <f>VLOOKUP(AX2,'Training Plan'!$A:$C,3,FALSE)</f>
        <v>#REF!</v>
      </c>
      <c r="AY3" s="141" t="e">
        <f>VLOOKUP(AY2,'Training Plan'!$A:$C,3,FALSE)</f>
        <v>#REF!</v>
      </c>
      <c r="AZ3" s="141" t="e">
        <f>VLOOKUP(AZ2,'Training Plan'!$A:$C,3,FALSE)</f>
        <v>#REF!</v>
      </c>
      <c r="BA3" s="141" t="e">
        <f>VLOOKUP(BA2,'Training Plan'!$A:$C,3,FALSE)</f>
        <v>#REF!</v>
      </c>
      <c r="BB3" s="141" t="e">
        <f>VLOOKUP(BB2,'Training Plan'!$A:$C,3,FALSE)</f>
        <v>#REF!</v>
      </c>
      <c r="BC3" s="141" t="e">
        <f>VLOOKUP(BC2,'Training Plan'!$A:$C,3,FALSE)</f>
        <v>#REF!</v>
      </c>
      <c r="BD3" s="142" t="e">
        <f>VLOOKUP(BD2,'Training Plan'!$A:$C,3,FALSE)</f>
        <v>#REF!</v>
      </c>
    </row>
    <row r="4" spans="2:56" ht="11.25">
      <c r="B4" s="79" t="s">
        <v>42</v>
      </c>
      <c r="C4" s="78"/>
      <c r="D4" s="80" t="s">
        <v>75</v>
      </c>
      <c r="E4" s="144" t="e">
        <f>VLOOKUP(E2,'Training Plan'!$A:$D,4,FALSE)</f>
        <v>#REF!</v>
      </c>
      <c r="F4" s="144" t="e">
        <f>VLOOKUP(F2,'Training Plan'!$A:$D,4,FALSE)</f>
        <v>#REF!</v>
      </c>
      <c r="G4" s="144" t="e">
        <f>VLOOKUP(G2,'Training Plan'!$A:$D,4,FALSE)</f>
        <v>#REF!</v>
      </c>
      <c r="H4" s="144" t="e">
        <f>VLOOKUP(H2,'Training Plan'!$A:$D,4,FALSE)</f>
        <v>#REF!</v>
      </c>
      <c r="I4" s="144" t="e">
        <f>VLOOKUP(I2,'Training Plan'!$A:$D,4,FALSE)</f>
        <v>#REF!</v>
      </c>
      <c r="J4" s="144" t="e">
        <f>VLOOKUP(J2,'Training Plan'!$A:$D,4,FALSE)</f>
        <v>#REF!</v>
      </c>
      <c r="K4" s="144" t="e">
        <f>VLOOKUP(K2,'Training Plan'!$A:$D,4,FALSE)</f>
        <v>#REF!</v>
      </c>
      <c r="L4" s="144" t="e">
        <f>VLOOKUP(L2,'Training Plan'!$A:$D,4,FALSE)</f>
        <v>#REF!</v>
      </c>
      <c r="M4" s="144" t="e">
        <f>VLOOKUP(M2,'Training Plan'!$A:$D,4,FALSE)</f>
        <v>#REF!</v>
      </c>
      <c r="N4" s="144" t="e">
        <f>VLOOKUP(N2,'Training Plan'!$A:$D,4,FALSE)</f>
        <v>#REF!</v>
      </c>
      <c r="O4" s="144" t="e">
        <f>VLOOKUP(O2,'Training Plan'!$A:$D,4,FALSE)</f>
        <v>#REF!</v>
      </c>
      <c r="P4" s="144" t="e">
        <f>VLOOKUP(P2,'Training Plan'!$A:$D,4,FALSE)</f>
        <v>#REF!</v>
      </c>
      <c r="Q4" s="144" t="e">
        <f>VLOOKUP(Q2,'Training Plan'!$A:$D,4,FALSE)</f>
        <v>#REF!</v>
      </c>
      <c r="R4" s="144" t="e">
        <f>VLOOKUP(R2,'Training Plan'!$A:$D,4,FALSE)</f>
        <v>#REF!</v>
      </c>
      <c r="S4" s="144" t="e">
        <f>VLOOKUP(S2,'Training Plan'!$A:$D,4,FALSE)</f>
        <v>#REF!</v>
      </c>
      <c r="T4" s="144" t="e">
        <f>VLOOKUP(T2,'Training Plan'!$A:$D,4,FALSE)</f>
        <v>#REF!</v>
      </c>
      <c r="U4" s="144" t="e">
        <f>VLOOKUP(U2,'Training Plan'!$A:$D,4,FALSE)</f>
        <v>#REF!</v>
      </c>
      <c r="V4" s="144" t="e">
        <f>VLOOKUP(V2,'Training Plan'!$A:$D,4,FALSE)</f>
        <v>#REF!</v>
      </c>
      <c r="W4" s="144" t="e">
        <f>VLOOKUP(W2,'Training Plan'!$A:$D,4,FALSE)</f>
        <v>#REF!</v>
      </c>
      <c r="X4" s="144" t="e">
        <f>VLOOKUP(X2,'Training Plan'!$A:$D,4,FALSE)</f>
        <v>#REF!</v>
      </c>
      <c r="Y4" s="144" t="e">
        <f>VLOOKUP(Y2,'Training Plan'!$A:$D,4,FALSE)</f>
        <v>#REF!</v>
      </c>
      <c r="Z4" s="144" t="e">
        <f>VLOOKUP(Z2,'Training Plan'!$A:$D,4,FALSE)</f>
        <v>#REF!</v>
      </c>
      <c r="AA4" s="144" t="e">
        <f>VLOOKUP(AA2,'Training Plan'!$A:$D,4,FALSE)</f>
        <v>#REF!</v>
      </c>
      <c r="AB4" s="144" t="e">
        <f>VLOOKUP(AB2,'Training Plan'!$A:$D,4,FALSE)</f>
        <v>#REF!</v>
      </c>
      <c r="AC4" s="144" t="e">
        <f>VLOOKUP(AC2,'Training Plan'!$A:$D,4,FALSE)</f>
        <v>#REF!</v>
      </c>
      <c r="AD4" s="144" t="e">
        <f>VLOOKUP(AD2,'Training Plan'!$A:$D,4,FALSE)</f>
        <v>#REF!</v>
      </c>
      <c r="AE4" s="144" t="e">
        <f>VLOOKUP(AE2,'Training Plan'!$A:$D,4,FALSE)</f>
        <v>#REF!</v>
      </c>
      <c r="AF4" s="144" t="e">
        <f>VLOOKUP(AF2,'Training Plan'!$A:$D,4,FALSE)</f>
        <v>#REF!</v>
      </c>
      <c r="AG4" s="144" t="e">
        <f>VLOOKUP(AG2,'Training Plan'!$A:$D,4,FALSE)</f>
        <v>#REF!</v>
      </c>
      <c r="AH4" s="144" t="e">
        <f>VLOOKUP(AH2,'Training Plan'!$A:$D,4,FALSE)</f>
        <v>#REF!</v>
      </c>
      <c r="AI4" s="144" t="e">
        <f>VLOOKUP(AI2,'Training Plan'!$A:$D,4,FALSE)</f>
        <v>#REF!</v>
      </c>
      <c r="AJ4" s="144" t="e">
        <f>VLOOKUP(AJ2,'Training Plan'!$A:$D,4,FALSE)</f>
        <v>#REF!</v>
      </c>
      <c r="AK4" s="144" t="e">
        <f>VLOOKUP(AK2,'Training Plan'!$A:$D,4,FALSE)</f>
        <v>#REF!</v>
      </c>
      <c r="AL4" s="144" t="e">
        <f>VLOOKUP(AL2,'Training Plan'!$A:$D,4,FALSE)</f>
        <v>#REF!</v>
      </c>
      <c r="AM4" s="144" t="e">
        <f>VLOOKUP(AM2,'Training Plan'!$A:$D,4,FALSE)</f>
        <v>#REF!</v>
      </c>
      <c r="AN4" s="144" t="e">
        <f>VLOOKUP(AN2,'Training Plan'!$A:$D,4,FALSE)</f>
        <v>#REF!</v>
      </c>
      <c r="AO4" s="144" t="e">
        <f>VLOOKUP(AO2,'Training Plan'!$A:$D,4,FALSE)</f>
        <v>#REF!</v>
      </c>
      <c r="AP4" s="144" t="e">
        <f>VLOOKUP(AP2,'Training Plan'!$A:$D,4,FALSE)</f>
        <v>#REF!</v>
      </c>
      <c r="AQ4" s="144" t="e">
        <f>VLOOKUP(AQ2,'Training Plan'!$A:$D,4,FALSE)</f>
        <v>#REF!</v>
      </c>
      <c r="AR4" s="144" t="e">
        <f>VLOOKUP(AR2,'Training Plan'!$A:$D,4,FALSE)</f>
        <v>#REF!</v>
      </c>
      <c r="AS4" s="144" t="e">
        <f>VLOOKUP(AS2,'Training Plan'!$A:$D,4,FALSE)</f>
        <v>#REF!</v>
      </c>
      <c r="AT4" s="144" t="e">
        <f>VLOOKUP(AT2,'Training Plan'!$A:$D,4,FALSE)</f>
        <v>#REF!</v>
      </c>
      <c r="AU4" s="144" t="e">
        <f>VLOOKUP(AU2,'Training Plan'!$A:$D,4,FALSE)</f>
        <v>#REF!</v>
      </c>
      <c r="AV4" s="144" t="e">
        <f>VLOOKUP(AV2,'Training Plan'!$A:$D,4,FALSE)</f>
        <v>#REF!</v>
      </c>
      <c r="AW4" s="144" t="e">
        <f>VLOOKUP(AW2,'Training Plan'!$A:$D,4,FALSE)</f>
        <v>#REF!</v>
      </c>
      <c r="AX4" s="144" t="e">
        <f>VLOOKUP(AX2,'Training Plan'!$A:$D,4,FALSE)</f>
        <v>#REF!</v>
      </c>
      <c r="AY4" s="144" t="e">
        <f>VLOOKUP(AY2,'Training Plan'!$A:$D,4,FALSE)</f>
        <v>#REF!</v>
      </c>
      <c r="AZ4" s="144" t="e">
        <f>VLOOKUP(AZ2,'Training Plan'!$A:$D,4,FALSE)</f>
        <v>#REF!</v>
      </c>
      <c r="BA4" s="144" t="e">
        <f>VLOOKUP(BA2,'Training Plan'!$A:$D,4,FALSE)</f>
        <v>#REF!</v>
      </c>
      <c r="BB4" s="144" t="e">
        <f>VLOOKUP(BB2,'Training Plan'!$A:$D,4,FALSE)</f>
        <v>#REF!</v>
      </c>
      <c r="BC4" s="144" t="e">
        <f>VLOOKUP(BC2,'Training Plan'!$A:$D,4,FALSE)</f>
        <v>#REF!</v>
      </c>
      <c r="BD4" s="145" t="e">
        <f>VLOOKUP(BD2,'Training Plan'!$A:$D,4,FALSE)</f>
        <v>#REF!</v>
      </c>
    </row>
    <row r="5" spans="2:56" ht="11.25">
      <c r="B5" s="44" t="str">
        <f>Discipline1</f>
        <v>MTB</v>
      </c>
      <c r="C5" s="45" t="s">
        <v>37</v>
      </c>
      <c r="D5" s="46" t="s">
        <v>39</v>
      </c>
      <c r="E5" s="103" t="e">
        <f>COUNTIF('Training Plan'!#REF!,$B5)</f>
        <v>#REF!</v>
      </c>
      <c r="F5" s="103" t="e">
        <f>COUNTIF('Training Plan'!#REF!,$B5)</f>
        <v>#REF!</v>
      </c>
      <c r="G5" s="103" t="e">
        <f>COUNTIF('Training Plan'!#REF!,$B5)</f>
        <v>#REF!</v>
      </c>
      <c r="H5" s="103" t="e">
        <f>COUNTIF('Training Plan'!#REF!,$B5)</f>
        <v>#REF!</v>
      </c>
      <c r="I5" s="103" t="e">
        <f>COUNTIF('Training Plan'!#REF!,$B5)</f>
        <v>#REF!</v>
      </c>
      <c r="J5" s="103" t="e">
        <f>COUNTIF('Training Plan'!#REF!,$B5)</f>
        <v>#REF!</v>
      </c>
      <c r="K5" s="103" t="e">
        <f>COUNTIF('Training Plan'!#REF!,$B5)</f>
        <v>#REF!</v>
      </c>
      <c r="L5" s="103" t="e">
        <f>COUNTIF('Training Plan'!#REF!,$B5)</f>
        <v>#REF!</v>
      </c>
      <c r="M5" s="103" t="e">
        <f>COUNTIF('Training Plan'!#REF!,$B5)</f>
        <v>#REF!</v>
      </c>
      <c r="N5" s="103">
        <f>COUNTIF('Training Plan'!$B$4:$B$11,$B5)</f>
        <v>2</v>
      </c>
      <c r="O5" s="103">
        <f>COUNTIF('Training Plan'!$B$14:$B$21,$B5)</f>
        <v>4</v>
      </c>
      <c r="P5" s="180">
        <f>COUNTIF('Training Plan'!$B$24:$B$31,$B5)</f>
        <v>4</v>
      </c>
      <c r="Q5" s="183">
        <f>COUNTIF('Training Plan'!$B$14:$B$21,$B5)</f>
        <v>4</v>
      </c>
      <c r="R5" s="103">
        <f>COUNTIF('Training Plan'!$B$14:$B$21,$B5)</f>
        <v>4</v>
      </c>
      <c r="S5" s="103">
        <f>COUNTIF('Training Plan'!$B$14:$B$21,$B5)</f>
        <v>4</v>
      </c>
      <c r="T5" s="103">
        <f>COUNTIF('Training Plan'!$B$14:$B$21,$B5)</f>
        <v>4</v>
      </c>
      <c r="U5" s="103">
        <f>COUNTIF('Training Plan'!$B$14:$B$21,$B5)</f>
        <v>4</v>
      </c>
      <c r="V5" s="103">
        <f>COUNTIF('Training Plan'!$B$14:$B$21,$B5)</f>
        <v>4</v>
      </c>
      <c r="W5" s="103">
        <f>COUNTIF('Training Plan'!$B$14:$B$21,$B5)</f>
        <v>4</v>
      </c>
      <c r="X5" s="103">
        <f>COUNTIF('Training Plan'!$B$14:$B$21,$B5)</f>
        <v>4</v>
      </c>
      <c r="Y5" s="103">
        <f>COUNTIF('Training Plan'!$B$14:$B$21,$B5)</f>
        <v>4</v>
      </c>
      <c r="Z5" s="103">
        <f>COUNTIF('Training Plan'!$B$14:$B$21,$B5)</f>
        <v>4</v>
      </c>
      <c r="AA5" s="103">
        <f>COUNTIF('Training Plan'!$B$14:$B$21,$B5)</f>
        <v>4</v>
      </c>
      <c r="AB5" s="103">
        <f>COUNTIF('Training Plan'!$B$14:$B$21,$B5)</f>
        <v>4</v>
      </c>
      <c r="AC5" s="103">
        <f>COUNTIF('Training Plan'!$B$14:$B$21,$B5)</f>
        <v>4</v>
      </c>
      <c r="AD5" s="103">
        <f>COUNTIF('Training Plan'!$B$14:$B$21,$B5)</f>
        <v>4</v>
      </c>
      <c r="AE5" s="103">
        <f>COUNTIF('Training Plan'!$B$14:$B$21,$B5)</f>
        <v>4</v>
      </c>
      <c r="AF5" s="103">
        <f>COUNTIF('Training Plan'!$B$14:$B$21,$B5)</f>
        <v>4</v>
      </c>
      <c r="AG5" s="103">
        <f>COUNTIF('Training Plan'!$B$14:$B$21,$B5)</f>
        <v>4</v>
      </c>
      <c r="AH5" s="103">
        <f>COUNTIF('Training Plan'!$B$14:$B$21,$B5)</f>
        <v>4</v>
      </c>
      <c r="AI5" s="103">
        <f>COUNTIF('Training Plan'!$B$14:$B$21,$B5)</f>
        <v>4</v>
      </c>
      <c r="AJ5" s="103">
        <f>COUNTIF('Training Plan'!$B$14:$B$21,$B5)</f>
        <v>4</v>
      </c>
      <c r="AK5" s="103">
        <f>COUNTIF('Training Plan'!$B$14:$B$21,$B5)</f>
        <v>4</v>
      </c>
      <c r="AL5" s="103">
        <f>COUNTIF('Training Plan'!$B$14:$B$21,$B5)</f>
        <v>4</v>
      </c>
      <c r="AM5" s="103">
        <f>COUNTIF('Training Plan'!$B$14:$B$21,$B5)</f>
        <v>4</v>
      </c>
      <c r="AN5" s="103">
        <f>COUNTIF('Training Plan'!$B$14:$B$21,$B5)</f>
        <v>4</v>
      </c>
      <c r="AO5" s="103">
        <f>COUNTIF('Training Plan'!$B$14:$B$21,$B5)</f>
        <v>4</v>
      </c>
      <c r="AP5" s="103">
        <f>COUNTIF('Training Plan'!$B$14:$B$21,$B5)</f>
        <v>4</v>
      </c>
      <c r="AQ5" s="103">
        <f>COUNTIF('Training Plan'!$B$14:$B$21,$B5)</f>
        <v>4</v>
      </c>
      <c r="AR5" s="103">
        <f>COUNTIF('Training Plan'!$B$14:$B$21,$B5)</f>
        <v>4</v>
      </c>
      <c r="AS5" s="103">
        <f>COUNTIF('Training Plan'!$B$14:$B$21,$B5)</f>
        <v>4</v>
      </c>
      <c r="AT5" s="103">
        <f>COUNTIF('Training Plan'!$B$14:$B$21,$B5)</f>
        <v>4</v>
      </c>
      <c r="AU5" s="103">
        <f>COUNTIF('Training Plan'!$B$14:$B$21,$B5)</f>
        <v>4</v>
      </c>
      <c r="AV5" s="103">
        <f>COUNTIF('Training Plan'!$B$14:$B$21,$B5)</f>
        <v>4</v>
      </c>
      <c r="AW5" s="103">
        <f>COUNTIF('Training Plan'!$B$14:$B$21,$B5)</f>
        <v>4</v>
      </c>
      <c r="AX5" s="103">
        <f>COUNTIF('Training Plan'!$B$14:$B$21,$B5)</f>
        <v>4</v>
      </c>
      <c r="AY5" s="103">
        <f>COUNTIF('Training Plan'!$B$14:$B$21,$B5)</f>
        <v>4</v>
      </c>
      <c r="AZ5" s="103">
        <f>COUNTIF('Training Plan'!$B$14:$B$21,$B5)</f>
        <v>4</v>
      </c>
      <c r="BA5" s="103">
        <f>COUNTIF('Training Plan'!$B$14:$B$21,$B5)</f>
        <v>4</v>
      </c>
      <c r="BB5" s="103">
        <f>COUNTIF('Training Plan'!$B$14:$B$21,$B5)</f>
        <v>4</v>
      </c>
      <c r="BC5" s="103">
        <f>COUNTIF('Training Plan'!$B$14:$B$21,$B5)</f>
        <v>4</v>
      </c>
      <c r="BD5" s="104">
        <f>COUNTIF('Training Plan'!$B$14:$B$21,$B5)</f>
        <v>4</v>
      </c>
    </row>
    <row r="6" spans="2:56" ht="11.25">
      <c r="B6" s="44"/>
      <c r="C6" s="45" t="s">
        <v>77</v>
      </c>
      <c r="D6" s="46" t="s">
        <v>39</v>
      </c>
      <c r="E6" s="105" t="e">
        <f>SUMIF('Training Plan'!#REF!,$B5,'Training Plan'!#REF!)/1440</f>
        <v>#REF!</v>
      </c>
      <c r="F6" s="105" t="e">
        <f>SUMIF('Training Plan'!#REF!,$B5,'Training Plan'!#REF!)/1440</f>
        <v>#REF!</v>
      </c>
      <c r="G6" s="105" t="e">
        <f>SUMIF('Training Plan'!#REF!,$B5,'Training Plan'!#REF!)/1440</f>
        <v>#REF!</v>
      </c>
      <c r="H6" s="105" t="e">
        <f>SUMIF('Training Plan'!#REF!,$B5,'Training Plan'!#REF!)/1440</f>
        <v>#REF!</v>
      </c>
      <c r="I6" s="105" t="e">
        <f>SUMIF('Training Plan'!#REF!,$B5,'Training Plan'!#REF!)/1440</f>
        <v>#REF!</v>
      </c>
      <c r="J6" s="105" t="e">
        <f>SUMIF('Training Plan'!#REF!,$B5,'Training Plan'!#REF!)/1440</f>
        <v>#REF!</v>
      </c>
      <c r="K6" s="105" t="e">
        <f>SUMIF('Training Plan'!#REF!,$B5,'Training Plan'!#REF!)/1440</f>
        <v>#REF!</v>
      </c>
      <c r="L6" s="105" t="e">
        <f>SUMIF('Training Plan'!#REF!,$B5,'Training Plan'!#REF!)/1440</f>
        <v>#REF!</v>
      </c>
      <c r="M6" s="105" t="e">
        <f>SUMIF('Training Plan'!#REF!,$B5,'Training Plan'!$E$3:$E$471)/1440</f>
        <v>#REF!</v>
      </c>
      <c r="N6" s="105">
        <f>SUMIF('Training Plan'!$B$4:$B$11,$B5,'Training Plan'!$E$4:$E$11)/1440</f>
        <v>0.08333333333333333</v>
      </c>
      <c r="O6" s="105">
        <f>SUMIF('Training Plan'!$B$14:$B$21,$B5,'Training Plan'!$E$14:$E$21)/1440</f>
        <v>0.3541666666666667</v>
      </c>
      <c r="P6" s="181">
        <f>SUMIF('Training Plan'!$B$24:$B$31,$B5,'Training Plan'!$E$24:$E$31)/1440</f>
        <v>0.4583333333333333</v>
      </c>
      <c r="Q6" s="181">
        <f>SUMIF('Training Plan'!$B$14:$B$21,$B5,'Training Plan'!$E$14:$E$21)/1440</f>
        <v>0.3541666666666667</v>
      </c>
      <c r="R6" s="105">
        <f>SUMIF('Training Plan'!$B$14:$B$21,$B5,'Training Plan'!$E$14:$E$21)/1440</f>
        <v>0.3541666666666667</v>
      </c>
      <c r="S6" s="105">
        <f>SUMIF('Training Plan'!$B$14:$B$21,$B5,'Training Plan'!$E$14:$E$21)/1440</f>
        <v>0.3541666666666667</v>
      </c>
      <c r="T6" s="105">
        <f>SUMIF('Training Plan'!$B$14:$B$21,$B5,'Training Plan'!$E$14:$E$21)/1440</f>
        <v>0.3541666666666667</v>
      </c>
      <c r="U6" s="105">
        <f>SUMIF('Training Plan'!$B$14:$B$21,$B5,'Training Plan'!$E$14:$E$21)/1440</f>
        <v>0.3541666666666667</v>
      </c>
      <c r="V6" s="105">
        <f>SUMIF('Training Plan'!$B$14:$B$21,$B5,'Training Plan'!$E$14:$E$21)/1440</f>
        <v>0.3541666666666667</v>
      </c>
      <c r="W6" s="105">
        <f>SUMIF('Training Plan'!$B$14:$B$21,$B5,'Training Plan'!$E$14:$E$21)/1440</f>
        <v>0.3541666666666667</v>
      </c>
      <c r="X6" s="105">
        <f>SUMIF('Training Plan'!$B$14:$B$21,$B5,'Training Plan'!$E$14:$E$21)/1440</f>
        <v>0.3541666666666667</v>
      </c>
      <c r="Y6" s="105">
        <f>SUMIF('Training Plan'!$B$14:$B$21,$B5,'Training Plan'!$E$14:$E$21)/1440</f>
        <v>0.3541666666666667</v>
      </c>
      <c r="Z6" s="105">
        <f>SUMIF('Training Plan'!$B$14:$B$21,$B5,'Training Plan'!$E$14:$E$21)/1440</f>
        <v>0.3541666666666667</v>
      </c>
      <c r="AA6" s="105">
        <f>SUMIF('Training Plan'!$B$14:$B$21,$B5,'Training Plan'!$E$14:$E$21)/1440</f>
        <v>0.3541666666666667</v>
      </c>
      <c r="AB6" s="105">
        <f>SUMIF('Training Plan'!$B$14:$B$21,$B5,'Training Plan'!$E$14:$E$21)/1440</f>
        <v>0.3541666666666667</v>
      </c>
      <c r="AC6" s="105">
        <f>SUMIF('Training Plan'!$B$14:$B$21,$B5,'Training Plan'!$E$14:$E$21)/1440</f>
        <v>0.3541666666666667</v>
      </c>
      <c r="AD6" s="105">
        <f>SUMIF('Training Plan'!$B$14:$B$21,$B5,'Training Plan'!$E$14:$E$21)/1440</f>
        <v>0.3541666666666667</v>
      </c>
      <c r="AE6" s="105">
        <f>SUMIF('Training Plan'!$B$14:$B$21,$B5,'Training Plan'!$E$14:$E$21)/1440</f>
        <v>0.3541666666666667</v>
      </c>
      <c r="AF6" s="105">
        <f>SUMIF('Training Plan'!$B$14:$B$21,$B5,'Training Plan'!$E$14:$E$21)/1440</f>
        <v>0.3541666666666667</v>
      </c>
      <c r="AG6" s="105">
        <f>SUMIF('Training Plan'!$B$14:$B$21,$B5,'Training Plan'!$E$14:$E$21)/1440</f>
        <v>0.3541666666666667</v>
      </c>
      <c r="AH6" s="105">
        <f>SUMIF('Training Plan'!$B$14:$B$21,$B5,'Training Plan'!$E$14:$E$21)/1440</f>
        <v>0.3541666666666667</v>
      </c>
      <c r="AI6" s="105">
        <f>SUMIF('Training Plan'!$B$14:$B$21,$B5,'Training Plan'!$E$14:$E$21)/1440</f>
        <v>0.3541666666666667</v>
      </c>
      <c r="AJ6" s="105">
        <f>SUMIF('Training Plan'!$B$14:$B$21,$B5,'Training Plan'!$E$14:$E$21)/1440</f>
        <v>0.3541666666666667</v>
      </c>
      <c r="AK6" s="105">
        <f>SUMIF('Training Plan'!$B$14:$B$21,$B5,'Training Plan'!$E$14:$E$21)/1440</f>
        <v>0.3541666666666667</v>
      </c>
      <c r="AL6" s="105">
        <f>SUMIF('Training Plan'!$B$14:$B$21,$B5,'Training Plan'!$E$14:$E$21)/1440</f>
        <v>0.3541666666666667</v>
      </c>
      <c r="AM6" s="105">
        <f>SUMIF('Training Plan'!$B$14:$B$21,$B5,'Training Plan'!$E$14:$E$21)/1440</f>
        <v>0.3541666666666667</v>
      </c>
      <c r="AN6" s="105">
        <f>SUMIF('Training Plan'!$B$14:$B$21,$B5,'Training Plan'!$E$14:$E$21)/1440</f>
        <v>0.3541666666666667</v>
      </c>
      <c r="AO6" s="105">
        <f>SUMIF('Training Plan'!$B$14:$B$21,$B5,'Training Plan'!$E$14:$E$21)/1440</f>
        <v>0.3541666666666667</v>
      </c>
      <c r="AP6" s="105">
        <f>SUMIF('Training Plan'!$B$14:$B$21,$B5,'Training Plan'!$E$14:$E$21)/1440</f>
        <v>0.3541666666666667</v>
      </c>
      <c r="AQ6" s="105">
        <f>SUMIF('Training Plan'!$B$14:$B$21,$B5,'Training Plan'!$E$14:$E$21)/1440</f>
        <v>0.3541666666666667</v>
      </c>
      <c r="AR6" s="105">
        <f>SUMIF('Training Plan'!$B$14:$B$21,$B5,'Training Plan'!$E$14:$E$21)/1440</f>
        <v>0.3541666666666667</v>
      </c>
      <c r="AS6" s="105">
        <f>SUMIF('Training Plan'!$B$14:$B$21,$B5,'Training Plan'!$E$14:$E$21)/1440</f>
        <v>0.3541666666666667</v>
      </c>
      <c r="AT6" s="105">
        <f>SUMIF('Training Plan'!$B$14:$B$21,$B5,'Training Plan'!$E$14:$E$21)/1440</f>
        <v>0.3541666666666667</v>
      </c>
      <c r="AU6" s="105">
        <f>SUMIF('Training Plan'!$B$14:$B$21,$B5,'Training Plan'!$E$14:$E$21)/1440</f>
        <v>0.3541666666666667</v>
      </c>
      <c r="AV6" s="105">
        <f>SUMIF('Training Plan'!$B$14:$B$21,$B5,'Training Plan'!$E$14:$E$21)/1440</f>
        <v>0.3541666666666667</v>
      </c>
      <c r="AW6" s="105">
        <f>SUMIF('Training Plan'!$B$14:$B$21,$B5,'Training Plan'!$E$14:$E$21)/1440</f>
        <v>0.3541666666666667</v>
      </c>
      <c r="AX6" s="105">
        <f>SUMIF('Training Plan'!$B$14:$B$21,$B5,'Training Plan'!$E$14:$E$21)/1440</f>
        <v>0.3541666666666667</v>
      </c>
      <c r="AY6" s="105">
        <f>SUMIF('Training Plan'!$B$14:$B$21,$B5,'Training Plan'!$E$14:$E$21)/1440</f>
        <v>0.3541666666666667</v>
      </c>
      <c r="AZ6" s="105">
        <f>SUMIF('Training Plan'!$B$14:$B$21,$B5,'Training Plan'!$E$14:$E$21)/1440</f>
        <v>0.3541666666666667</v>
      </c>
      <c r="BA6" s="105">
        <f>SUMIF('Training Plan'!$B$14:$B$21,$B5,'Training Plan'!$E$14:$E$21)/1440</f>
        <v>0.3541666666666667</v>
      </c>
      <c r="BB6" s="105">
        <f>SUMIF('Training Plan'!$B$14:$B$21,$B5,'Training Plan'!$E$14:$E$21)/1440</f>
        <v>0.3541666666666667</v>
      </c>
      <c r="BC6" s="105">
        <f>SUMIF('Training Plan'!$B$14:$B$21,$B5,'Training Plan'!$E$14:$E$21)/1440</f>
        <v>0.3541666666666667</v>
      </c>
      <c r="BD6" s="106">
        <f>SUMIF('Training Plan'!$B$14:$B$21,$B5,'Training Plan'!$E$14:$E$21)/1440</f>
        <v>0.3541666666666667</v>
      </c>
    </row>
    <row r="7" spans="2:56" ht="11.25">
      <c r="B7" s="44"/>
      <c r="C7" s="45"/>
      <c r="D7" s="46" t="s">
        <v>40</v>
      </c>
      <c r="E7" s="105" t="e">
        <f>SUMIF('Training Plan'!#REF!,$B5,'Training Plan'!#REF!)/1440</f>
        <v>#REF!</v>
      </c>
      <c r="F7" s="105" t="e">
        <f>SUMIF('Training Plan'!#REF!,$B5,'Training Plan'!#REF!)/1440</f>
        <v>#REF!</v>
      </c>
      <c r="G7" s="105" t="e">
        <f>SUMIF('Training Plan'!#REF!,$B5,'Training Plan'!#REF!)/1440</f>
        <v>#REF!</v>
      </c>
      <c r="H7" s="105" t="e">
        <f>SUMIF('Training Plan'!#REF!,$B5,'Training Plan'!#REF!)/1440</f>
        <v>#REF!</v>
      </c>
      <c r="I7" s="105" t="e">
        <f>SUMIF('Training Plan'!#REF!,$B5,'Training Plan'!#REF!)/1440</f>
        <v>#REF!</v>
      </c>
      <c r="J7" s="105" t="e">
        <f>SUMIF('Training Plan'!#REF!,$B5,'Training Plan'!#REF!)/1440</f>
        <v>#REF!</v>
      </c>
      <c r="K7" s="105" t="e">
        <f>SUMIF('Training Plan'!#REF!,$B5,'Training Plan'!#REF!)/1440</f>
        <v>#REF!</v>
      </c>
      <c r="L7" s="105" t="e">
        <f>SUMIF('Training Plan'!#REF!,$B5,'Training Plan'!#REF!)/1440</f>
        <v>#REF!</v>
      </c>
      <c r="M7" s="105" t="e">
        <f>SUMIF('Training Plan'!#REF!,$B5,'Training Plan'!$F$3:$F$471)/1440</f>
        <v>#REF!</v>
      </c>
      <c r="N7" s="105">
        <f>SUMIF('Training Plan'!$B$4:$B$11,$B5,'Training Plan'!$F$4:$F$11)/1440</f>
        <v>0</v>
      </c>
      <c r="O7" s="105">
        <f>SUMIF('Training Plan'!$B$14:$B$21,$B5,'Training Plan'!$F$14:$F$21)/1440</f>
        <v>0</v>
      </c>
      <c r="P7" s="181">
        <f>SUMIF('Training Plan'!$B$24:$B$31,$B5,'Training Plan'!$F$24:$F$31)/1440</f>
        <v>0</v>
      </c>
      <c r="Q7" s="181">
        <f>SUMIF('Training Plan'!$B$14:$B$21,$B5,'Training Plan'!$F$14:$F$21)/1440</f>
        <v>0</v>
      </c>
      <c r="R7" s="105">
        <f>SUMIF('Training Plan'!$B$14:$B$21,$B5,'Training Plan'!$F$14:$F$21)/1440</f>
        <v>0</v>
      </c>
      <c r="S7" s="105">
        <f>SUMIF('Training Plan'!$B$14:$B$21,$B5,'Training Plan'!$F$14:$F$21)/1440</f>
        <v>0</v>
      </c>
      <c r="T7" s="105">
        <f>SUMIF('Training Plan'!$B$14:$B$21,$B5,'Training Plan'!$F$14:$F$21)/1440</f>
        <v>0</v>
      </c>
      <c r="U7" s="105">
        <f>SUMIF('Training Plan'!$B$14:$B$21,$B5,'Training Plan'!$F$14:$F$21)/1440</f>
        <v>0</v>
      </c>
      <c r="V7" s="105">
        <f>SUMIF('Training Plan'!$B$14:$B$21,$B5,'Training Plan'!$F$14:$F$21)/1440</f>
        <v>0</v>
      </c>
      <c r="W7" s="105">
        <f>SUMIF('Training Plan'!$B$14:$B$21,$B5,'Training Plan'!$F$14:$F$21)/1440</f>
        <v>0</v>
      </c>
      <c r="X7" s="105">
        <f>SUMIF('Training Plan'!$B$14:$B$21,$B5,'Training Plan'!$F$14:$F$21)/1440</f>
        <v>0</v>
      </c>
      <c r="Y7" s="105">
        <f>SUMIF('Training Plan'!$B$14:$B$21,$B5,'Training Plan'!$F$14:$F$21)/1440</f>
        <v>0</v>
      </c>
      <c r="Z7" s="105">
        <f>SUMIF('Training Plan'!$B$14:$B$21,$B5,'Training Plan'!$F$14:$F$21)/1440</f>
        <v>0</v>
      </c>
      <c r="AA7" s="105">
        <f>SUMIF('Training Plan'!$B$14:$B$21,$B5,'Training Plan'!$F$14:$F$21)/1440</f>
        <v>0</v>
      </c>
      <c r="AB7" s="105">
        <f>SUMIF('Training Plan'!$B$14:$B$21,$B5,'Training Plan'!$F$14:$F$21)/1440</f>
        <v>0</v>
      </c>
      <c r="AC7" s="105">
        <f>SUMIF('Training Plan'!$B$14:$B$21,$B5,'Training Plan'!$F$14:$F$21)/1440</f>
        <v>0</v>
      </c>
      <c r="AD7" s="105">
        <f>SUMIF('Training Plan'!$B$14:$B$21,$B5,'Training Plan'!$F$14:$F$21)/1440</f>
        <v>0</v>
      </c>
      <c r="AE7" s="105">
        <f>SUMIF('Training Plan'!$B$14:$B$21,$B5,'Training Plan'!$F$14:$F$21)/1440</f>
        <v>0</v>
      </c>
      <c r="AF7" s="105">
        <f>SUMIF('Training Plan'!$B$14:$B$21,$B5,'Training Plan'!$F$14:$F$21)/1440</f>
        <v>0</v>
      </c>
      <c r="AG7" s="105">
        <f>SUMIF('Training Plan'!$B$14:$B$21,$B5,'Training Plan'!$F$14:$F$21)/1440</f>
        <v>0</v>
      </c>
      <c r="AH7" s="105">
        <f>SUMIF('Training Plan'!$B$14:$B$21,$B5,'Training Plan'!$F$14:$F$21)/1440</f>
        <v>0</v>
      </c>
      <c r="AI7" s="105">
        <f>SUMIF('Training Plan'!$B$14:$B$21,$B5,'Training Plan'!$F$14:$F$21)/1440</f>
        <v>0</v>
      </c>
      <c r="AJ7" s="105">
        <f>SUMIF('Training Plan'!$B$14:$B$21,$B5,'Training Plan'!$F$14:$F$21)/1440</f>
        <v>0</v>
      </c>
      <c r="AK7" s="105">
        <f>SUMIF('Training Plan'!$B$14:$B$21,$B5,'Training Plan'!$F$14:$F$21)/1440</f>
        <v>0</v>
      </c>
      <c r="AL7" s="105">
        <f>SUMIF('Training Plan'!$B$14:$B$21,$B5,'Training Plan'!$F$14:$F$21)/1440</f>
        <v>0</v>
      </c>
      <c r="AM7" s="105">
        <f>SUMIF('Training Plan'!$B$14:$B$21,$B5,'Training Plan'!$F$14:$F$21)/1440</f>
        <v>0</v>
      </c>
      <c r="AN7" s="105">
        <f>SUMIF('Training Plan'!$B$14:$B$21,$B5,'Training Plan'!$F$14:$F$21)/1440</f>
        <v>0</v>
      </c>
      <c r="AO7" s="105">
        <f>SUMIF('Training Plan'!$B$14:$B$21,$B5,'Training Plan'!$F$14:$F$21)/1440</f>
        <v>0</v>
      </c>
      <c r="AP7" s="105">
        <f>SUMIF('Training Plan'!$B$14:$B$21,$B5,'Training Plan'!$F$14:$F$21)/1440</f>
        <v>0</v>
      </c>
      <c r="AQ7" s="105">
        <f>SUMIF('Training Plan'!$B$14:$B$21,$B5,'Training Plan'!$F$14:$F$21)/1440</f>
        <v>0</v>
      </c>
      <c r="AR7" s="105">
        <f>SUMIF('Training Plan'!$B$14:$B$21,$B5,'Training Plan'!$F$14:$F$21)/1440</f>
        <v>0</v>
      </c>
      <c r="AS7" s="105">
        <f>SUMIF('Training Plan'!$B$14:$B$21,$B5,'Training Plan'!$F$14:$F$21)/1440</f>
        <v>0</v>
      </c>
      <c r="AT7" s="105">
        <f>SUMIF('Training Plan'!$B$14:$B$21,$B5,'Training Plan'!$F$14:$F$21)/1440</f>
        <v>0</v>
      </c>
      <c r="AU7" s="105">
        <f>SUMIF('Training Plan'!$B$14:$B$21,$B5,'Training Plan'!$F$14:$F$21)/1440</f>
        <v>0</v>
      </c>
      <c r="AV7" s="105">
        <f>SUMIF('Training Plan'!$B$14:$B$21,$B5,'Training Plan'!$F$14:$F$21)/1440</f>
        <v>0</v>
      </c>
      <c r="AW7" s="105">
        <f>SUMIF('Training Plan'!$B$14:$B$21,$B5,'Training Plan'!$F$14:$F$21)/1440</f>
        <v>0</v>
      </c>
      <c r="AX7" s="105">
        <f>SUMIF('Training Plan'!$B$14:$B$21,$B5,'Training Plan'!$F$14:$F$21)/1440</f>
        <v>0</v>
      </c>
      <c r="AY7" s="105">
        <f>SUMIF('Training Plan'!$B$14:$B$21,$B5,'Training Plan'!$F$14:$F$21)/1440</f>
        <v>0</v>
      </c>
      <c r="AZ7" s="105">
        <f>SUMIF('Training Plan'!$B$14:$B$21,$B5,'Training Plan'!$F$14:$F$21)/1440</f>
        <v>0</v>
      </c>
      <c r="BA7" s="105">
        <f>SUMIF('Training Plan'!$B$14:$B$21,$B5,'Training Plan'!$F$14:$F$21)/1440</f>
        <v>0</v>
      </c>
      <c r="BB7" s="105">
        <f>SUMIF('Training Plan'!$B$14:$B$21,$B5,'Training Plan'!$F$14:$F$21)/1440</f>
        <v>0</v>
      </c>
      <c r="BC7" s="105">
        <f>SUMIF('Training Plan'!$B$14:$B$21,$B5,'Training Plan'!$F$14:$F$21)/1440</f>
        <v>0</v>
      </c>
      <c r="BD7" s="106">
        <f>SUMIF('Training Plan'!$B$14:$B$21,$B5,'Training Plan'!$F$14:$F$21)/1440</f>
        <v>0</v>
      </c>
    </row>
    <row r="8" spans="2:56" ht="11.25">
      <c r="B8" s="44"/>
      <c r="C8" s="45" t="s">
        <v>38</v>
      </c>
      <c r="D8" s="46" t="s">
        <v>40</v>
      </c>
      <c r="E8" s="103" t="e">
        <f>SUMIF('Training Plan'!#REF!,$B5,'Training Plan'!#REF!)</f>
        <v>#REF!</v>
      </c>
      <c r="F8" s="103" t="e">
        <f>SUMIF('Training Plan'!#REF!,$B5,'Training Plan'!#REF!)</f>
        <v>#REF!</v>
      </c>
      <c r="G8" s="103" t="e">
        <f>SUMIF('Training Plan'!#REF!,$B5,'Training Plan'!#REF!)</f>
        <v>#REF!</v>
      </c>
      <c r="H8" s="103" t="e">
        <f>SUMIF('Training Plan'!#REF!,$B5,'Training Plan'!#REF!)</f>
        <v>#REF!</v>
      </c>
      <c r="I8" s="103" t="e">
        <f>SUMIF('Training Plan'!#REF!,$B5,'Training Plan'!#REF!)</f>
        <v>#REF!</v>
      </c>
      <c r="J8" s="103" t="e">
        <f>SUMIF('Training Plan'!#REF!,$B5,'Training Plan'!#REF!)</f>
        <v>#REF!</v>
      </c>
      <c r="K8" s="103" t="e">
        <f>SUMIF('Training Plan'!#REF!,$B5,'Training Plan'!#REF!)</f>
        <v>#REF!</v>
      </c>
      <c r="L8" s="103" t="e">
        <f>SUMIF('Training Plan'!#REF!,$B5,'Training Plan'!#REF!)</f>
        <v>#REF!</v>
      </c>
      <c r="M8" s="103" t="e">
        <f>SUMIF('Training Plan'!#REF!,$B5,'Training Plan'!$G$3:$G$471)</f>
        <v>#REF!</v>
      </c>
      <c r="N8" s="103">
        <f>SUMIF('Training Plan'!$B$4:$B$11,$B5,'Training Plan'!$G$4:$G$11)</f>
        <v>0</v>
      </c>
      <c r="O8" s="103">
        <f>SUMIF('Training Plan'!$B$14:$B$21,$B5,'Training Plan'!$G$14:$G$21)</f>
        <v>0</v>
      </c>
      <c r="P8" s="180">
        <f>SUMIF('Training Plan'!$B$24:$B$31,$B5,'Training Plan'!$G$14:$G$31)</f>
        <v>0</v>
      </c>
      <c r="Q8" s="180">
        <f>SUMIF('Training Plan'!$B$14:$B$21,$B5,'Training Plan'!$G$14:$G$21)</f>
        <v>0</v>
      </c>
      <c r="R8" s="103">
        <f>SUMIF('Training Plan'!$B$14:$B$21,$B5,'Training Plan'!$G$14:$G$21)</f>
        <v>0</v>
      </c>
      <c r="S8" s="103">
        <f>SUMIF('Training Plan'!$B$14:$B$21,$B5,'Training Plan'!$G$14:$G$21)</f>
        <v>0</v>
      </c>
      <c r="T8" s="103">
        <f>SUMIF('Training Plan'!$B$14:$B$21,$B5,'Training Plan'!$G$14:$G$21)</f>
        <v>0</v>
      </c>
      <c r="U8" s="103">
        <f>SUMIF('Training Plan'!$B$14:$B$21,$B5,'Training Plan'!$G$14:$G$21)</f>
        <v>0</v>
      </c>
      <c r="V8" s="103">
        <f>SUMIF('Training Plan'!$B$14:$B$21,$B5,'Training Plan'!$G$14:$G$21)</f>
        <v>0</v>
      </c>
      <c r="W8" s="103">
        <f>SUMIF('Training Plan'!$B$14:$B$21,$B5,'Training Plan'!$G$14:$G$21)</f>
        <v>0</v>
      </c>
      <c r="X8" s="103">
        <f>SUMIF('Training Plan'!$B$14:$B$21,$B5,'Training Plan'!$G$14:$G$21)</f>
        <v>0</v>
      </c>
      <c r="Y8" s="103">
        <f>SUMIF('Training Plan'!$B$14:$B$21,$B5,'Training Plan'!$G$14:$G$21)</f>
        <v>0</v>
      </c>
      <c r="Z8" s="103">
        <f>SUMIF('Training Plan'!$B$14:$B$21,$B5,'Training Plan'!$G$14:$G$21)</f>
        <v>0</v>
      </c>
      <c r="AA8" s="103">
        <f>SUMIF('Training Plan'!$B$14:$B$21,$B5,'Training Plan'!$G$14:$G$21)</f>
        <v>0</v>
      </c>
      <c r="AB8" s="103">
        <f>SUMIF('Training Plan'!$B$14:$B$21,$B5,'Training Plan'!$G$14:$G$21)</f>
        <v>0</v>
      </c>
      <c r="AC8" s="103">
        <f>SUMIF('Training Plan'!$B$14:$B$21,$B5,'Training Plan'!$G$14:$G$21)</f>
        <v>0</v>
      </c>
      <c r="AD8" s="103">
        <f>SUMIF('Training Plan'!$B$14:$B$21,$B5,'Training Plan'!$G$14:$G$21)</f>
        <v>0</v>
      </c>
      <c r="AE8" s="103">
        <f>SUMIF('Training Plan'!$B$14:$B$21,$B5,'Training Plan'!$G$14:$G$21)</f>
        <v>0</v>
      </c>
      <c r="AF8" s="103">
        <f>SUMIF('Training Plan'!$B$14:$B$21,$B5,'Training Plan'!$G$14:$G$21)</f>
        <v>0</v>
      </c>
      <c r="AG8" s="103">
        <f>SUMIF('Training Plan'!$B$14:$B$21,$B5,'Training Plan'!$G$14:$G$21)</f>
        <v>0</v>
      </c>
      <c r="AH8" s="103">
        <f>SUMIF('Training Plan'!$B$14:$B$21,$B5,'Training Plan'!$G$14:$G$21)</f>
        <v>0</v>
      </c>
      <c r="AI8" s="103">
        <f>SUMIF('Training Plan'!$B$14:$B$21,$B5,'Training Plan'!$G$14:$G$21)</f>
        <v>0</v>
      </c>
      <c r="AJ8" s="103">
        <f>SUMIF('Training Plan'!$B$14:$B$21,$B5,'Training Plan'!$G$14:$G$21)</f>
        <v>0</v>
      </c>
      <c r="AK8" s="103">
        <f>SUMIF('Training Plan'!$B$14:$B$21,$B5,'Training Plan'!$G$14:$G$21)</f>
        <v>0</v>
      </c>
      <c r="AL8" s="103">
        <f>SUMIF('Training Plan'!$B$14:$B$21,$B5,'Training Plan'!$G$14:$G$21)</f>
        <v>0</v>
      </c>
      <c r="AM8" s="103">
        <f>SUMIF('Training Plan'!$B$14:$B$21,$B5,'Training Plan'!$G$14:$G$21)</f>
        <v>0</v>
      </c>
      <c r="AN8" s="103">
        <f>SUMIF('Training Plan'!$B$14:$B$21,$B5,'Training Plan'!$G$14:$G$21)</f>
        <v>0</v>
      </c>
      <c r="AO8" s="103">
        <f>SUMIF('Training Plan'!$B$14:$B$21,$B5,'Training Plan'!$G$14:$G$21)</f>
        <v>0</v>
      </c>
      <c r="AP8" s="103">
        <f>SUMIF('Training Plan'!$B$14:$B$21,$B5,'Training Plan'!$G$14:$G$21)</f>
        <v>0</v>
      </c>
      <c r="AQ8" s="103">
        <f>SUMIF('Training Plan'!$B$14:$B$21,$B5,'Training Plan'!$G$14:$G$21)</f>
        <v>0</v>
      </c>
      <c r="AR8" s="103">
        <f>SUMIF('Training Plan'!$B$14:$B$21,$B5,'Training Plan'!$G$14:$G$21)</f>
        <v>0</v>
      </c>
      <c r="AS8" s="103">
        <f>SUMIF('Training Plan'!$B$14:$B$21,$B5,'Training Plan'!$G$14:$G$21)</f>
        <v>0</v>
      </c>
      <c r="AT8" s="103">
        <f>SUMIF('Training Plan'!$B$14:$B$21,$B5,'Training Plan'!$G$14:$G$21)</f>
        <v>0</v>
      </c>
      <c r="AU8" s="103">
        <f>SUMIF('Training Plan'!$B$14:$B$21,$B5,'Training Plan'!$G$14:$G$21)</f>
        <v>0</v>
      </c>
      <c r="AV8" s="103">
        <f>SUMIF('Training Plan'!$B$14:$B$21,$B5,'Training Plan'!$G$14:$G$21)</f>
        <v>0</v>
      </c>
      <c r="AW8" s="103">
        <f>SUMIF('Training Plan'!$B$14:$B$21,$B5,'Training Plan'!$G$14:$G$21)</f>
        <v>0</v>
      </c>
      <c r="AX8" s="103">
        <f>SUMIF('Training Plan'!$B$14:$B$21,$B5,'Training Plan'!$G$14:$G$21)</f>
        <v>0</v>
      </c>
      <c r="AY8" s="103">
        <f>SUMIF('Training Plan'!$B$14:$B$21,$B5,'Training Plan'!$G$14:$G$21)</f>
        <v>0</v>
      </c>
      <c r="AZ8" s="103">
        <f>SUMIF('Training Plan'!$B$14:$B$21,$B5,'Training Plan'!$G$14:$G$21)</f>
        <v>0</v>
      </c>
      <c r="BA8" s="103">
        <f>SUMIF('Training Plan'!$B$14:$B$21,$B5,'Training Plan'!$G$14:$G$21)</f>
        <v>0</v>
      </c>
      <c r="BB8" s="103">
        <f>SUMIF('Training Plan'!$B$14:$B$21,$B5,'Training Plan'!$G$14:$G$21)</f>
        <v>0</v>
      </c>
      <c r="BC8" s="103">
        <f>SUMIF('Training Plan'!$B$14:$B$21,$B5,'Training Plan'!$G$14:$G$21)</f>
        <v>0</v>
      </c>
      <c r="BD8" s="104">
        <f>SUMIF('Training Plan'!$B$14:$B$21,$B5,'Training Plan'!$G$14:$G$21)</f>
        <v>0</v>
      </c>
    </row>
    <row r="9" spans="2:56" ht="11.25">
      <c r="B9" s="47"/>
      <c r="C9" s="48"/>
      <c r="D9" s="49"/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9"/>
    </row>
    <row r="10" spans="2:56" ht="11.25">
      <c r="B10" s="41" t="str">
        <f>Discipline2</f>
        <v>Group session</v>
      </c>
      <c r="C10" s="42" t="s">
        <v>37</v>
      </c>
      <c r="D10" s="43" t="s">
        <v>39</v>
      </c>
      <c r="E10" s="103" t="e">
        <f>COUNTIF('Training Plan'!#REF!,$B10)</f>
        <v>#REF!</v>
      </c>
      <c r="F10" s="103" t="e">
        <f>COUNTIF('Training Plan'!#REF!,$B10)</f>
        <v>#REF!</v>
      </c>
      <c r="G10" s="103" t="e">
        <f>COUNTIF('Training Plan'!#REF!,$B10)</f>
        <v>#REF!</v>
      </c>
      <c r="H10" s="103" t="e">
        <f>COUNTIF('Training Plan'!#REF!,$B10)</f>
        <v>#REF!</v>
      </c>
      <c r="I10" s="103" t="e">
        <f>COUNTIF('Training Plan'!#REF!,$B10)</f>
        <v>#REF!</v>
      </c>
      <c r="J10" s="103" t="e">
        <f>COUNTIF('Training Plan'!#REF!,$B10)</f>
        <v>#REF!</v>
      </c>
      <c r="K10" s="103" t="e">
        <f>COUNTIF('Training Plan'!#REF!,$B10)</f>
        <v>#REF!</v>
      </c>
      <c r="L10" s="103" t="e">
        <f>COUNTIF('Training Plan'!#REF!,$B10)</f>
        <v>#REF!</v>
      </c>
      <c r="M10" s="103" t="e">
        <f>COUNTIF('Training Plan'!#REF!,$B10)</f>
        <v>#REF!</v>
      </c>
      <c r="N10" s="103">
        <f>COUNTIF('Training Plan'!$B$4:$B$11,$B10)</f>
        <v>1</v>
      </c>
      <c r="O10" s="103">
        <f>COUNTIF('Training Plan'!$B$14:$B$21,$B10)</f>
        <v>1</v>
      </c>
      <c r="P10" s="180">
        <f>COUNTIF('Training Plan'!$B$24:$B$31,$B10)</f>
        <v>1</v>
      </c>
      <c r="Q10" s="180">
        <f>COUNTIF('Training Plan'!$B$14:$B$21,$B10)</f>
        <v>1</v>
      </c>
      <c r="R10" s="103">
        <f>COUNTIF('Training Plan'!$B$14:$B$21,$B10)</f>
        <v>1</v>
      </c>
      <c r="S10" s="103">
        <f>COUNTIF('Training Plan'!$B$14:$B$21,$B10)</f>
        <v>1</v>
      </c>
      <c r="T10" s="103">
        <f>COUNTIF('Training Plan'!$B$14:$B$21,$B10)</f>
        <v>1</v>
      </c>
      <c r="U10" s="103">
        <f>COUNTIF('Training Plan'!$B$14:$B$21,$B10)</f>
        <v>1</v>
      </c>
      <c r="V10" s="103">
        <f>COUNTIF('Training Plan'!$B$14:$B$21,$B10)</f>
        <v>1</v>
      </c>
      <c r="W10" s="103">
        <f>COUNTIF('Training Plan'!$B$14:$B$21,$B10)</f>
        <v>1</v>
      </c>
      <c r="X10" s="103">
        <f>COUNTIF('Training Plan'!$B$14:$B$21,$B10)</f>
        <v>1</v>
      </c>
      <c r="Y10" s="103">
        <f>COUNTIF('Training Plan'!$B$14:$B$21,$B10)</f>
        <v>1</v>
      </c>
      <c r="Z10" s="103">
        <f>COUNTIF('Training Plan'!$B$14:$B$21,$B10)</f>
        <v>1</v>
      </c>
      <c r="AA10" s="103">
        <f>COUNTIF('Training Plan'!$B$14:$B$21,$B10)</f>
        <v>1</v>
      </c>
      <c r="AB10" s="103">
        <f>COUNTIF('Training Plan'!$B$14:$B$21,$B10)</f>
        <v>1</v>
      </c>
      <c r="AC10" s="103">
        <f>COUNTIF('Training Plan'!$B$14:$B$21,$B10)</f>
        <v>1</v>
      </c>
      <c r="AD10" s="103">
        <f>COUNTIF('Training Plan'!$B$14:$B$21,$B10)</f>
        <v>1</v>
      </c>
      <c r="AE10" s="103">
        <f>COUNTIF('Training Plan'!$B$14:$B$21,$B10)</f>
        <v>1</v>
      </c>
      <c r="AF10" s="103">
        <f>COUNTIF('Training Plan'!$B$14:$B$21,$B10)</f>
        <v>1</v>
      </c>
      <c r="AG10" s="103">
        <f>COUNTIF('Training Plan'!$B$14:$B$21,$B10)</f>
        <v>1</v>
      </c>
      <c r="AH10" s="103">
        <f>COUNTIF('Training Plan'!$B$14:$B$21,$B10)</f>
        <v>1</v>
      </c>
      <c r="AI10" s="103">
        <f>COUNTIF('Training Plan'!$B$14:$B$21,$B10)</f>
        <v>1</v>
      </c>
      <c r="AJ10" s="103">
        <f>COUNTIF('Training Plan'!$B$14:$B$21,$B10)</f>
        <v>1</v>
      </c>
      <c r="AK10" s="103">
        <f>COUNTIF('Training Plan'!$B$14:$B$21,$B10)</f>
        <v>1</v>
      </c>
      <c r="AL10" s="103">
        <f>COUNTIF('Training Plan'!$B$14:$B$21,$B10)</f>
        <v>1</v>
      </c>
      <c r="AM10" s="103">
        <f>COUNTIF('Training Plan'!$B$14:$B$21,$B10)</f>
        <v>1</v>
      </c>
      <c r="AN10" s="103">
        <f>COUNTIF('Training Plan'!$B$14:$B$21,$B10)</f>
        <v>1</v>
      </c>
      <c r="AO10" s="103">
        <f>COUNTIF('Training Plan'!$B$14:$B$21,$B10)</f>
        <v>1</v>
      </c>
      <c r="AP10" s="103">
        <f>COUNTIF('Training Plan'!$B$14:$B$21,$B10)</f>
        <v>1</v>
      </c>
      <c r="AQ10" s="103">
        <f>COUNTIF('Training Plan'!$B$14:$B$21,$B10)</f>
        <v>1</v>
      </c>
      <c r="AR10" s="103">
        <f>COUNTIF('Training Plan'!$B$14:$B$21,$B10)</f>
        <v>1</v>
      </c>
      <c r="AS10" s="103">
        <f>COUNTIF('Training Plan'!$B$14:$B$21,$B10)</f>
        <v>1</v>
      </c>
      <c r="AT10" s="103">
        <f>COUNTIF('Training Plan'!$B$14:$B$21,$B10)</f>
        <v>1</v>
      </c>
      <c r="AU10" s="103">
        <f>COUNTIF('Training Plan'!$B$14:$B$21,$B10)</f>
        <v>1</v>
      </c>
      <c r="AV10" s="103">
        <f>COUNTIF('Training Plan'!$B$14:$B$21,$B10)</f>
        <v>1</v>
      </c>
      <c r="AW10" s="103">
        <f>COUNTIF('Training Plan'!$B$14:$B$21,$B10)</f>
        <v>1</v>
      </c>
      <c r="AX10" s="103">
        <f>COUNTIF('Training Plan'!$B$14:$B$21,$B10)</f>
        <v>1</v>
      </c>
      <c r="AY10" s="103">
        <f>COUNTIF('Training Plan'!$B$14:$B$21,$B10)</f>
        <v>1</v>
      </c>
      <c r="AZ10" s="103">
        <f>COUNTIF('Training Plan'!$B$14:$B$21,$B10)</f>
        <v>1</v>
      </c>
      <c r="BA10" s="103">
        <f>COUNTIF('Training Plan'!$B$14:$B$21,$B10)</f>
        <v>1</v>
      </c>
      <c r="BB10" s="103">
        <f>COUNTIF('Training Plan'!$B$14:$B$21,$B10)</f>
        <v>1</v>
      </c>
      <c r="BC10" s="103">
        <f>COUNTIF('Training Plan'!$B$14:$B$21,$B10)</f>
        <v>1</v>
      </c>
      <c r="BD10" s="104">
        <f>COUNTIF('Training Plan'!$B$14:$B$21,$B10)</f>
        <v>1</v>
      </c>
    </row>
    <row r="11" spans="2:56" ht="11.25">
      <c r="B11" s="44"/>
      <c r="C11" s="45" t="s">
        <v>77</v>
      </c>
      <c r="D11" s="46" t="s">
        <v>39</v>
      </c>
      <c r="E11" s="105" t="e">
        <f>SUMIF('Training Plan'!#REF!,$B10,'Training Plan'!#REF!)/1440</f>
        <v>#REF!</v>
      </c>
      <c r="F11" s="105" t="e">
        <f>SUMIF('Training Plan'!#REF!,$B10,'Training Plan'!#REF!)/1440</f>
        <v>#REF!</v>
      </c>
      <c r="G11" s="105" t="e">
        <f>SUMIF('Training Plan'!#REF!,$B10,'Training Plan'!#REF!)/1440</f>
        <v>#REF!</v>
      </c>
      <c r="H11" s="105" t="e">
        <f>SUMIF('Training Plan'!#REF!,$B10,'Training Plan'!#REF!)/1440</f>
        <v>#REF!</v>
      </c>
      <c r="I11" s="105" t="e">
        <f>SUMIF('Training Plan'!#REF!,$B10,'Training Plan'!#REF!)/1440</f>
        <v>#REF!</v>
      </c>
      <c r="J11" s="105" t="e">
        <f>SUMIF('Training Plan'!#REF!,$B10,'Training Plan'!#REF!)/1440</f>
        <v>#REF!</v>
      </c>
      <c r="K11" s="105" t="e">
        <f>SUMIF('Training Plan'!#REF!,$B10,'Training Plan'!#REF!)/1440</f>
        <v>#REF!</v>
      </c>
      <c r="L11" s="105" t="e">
        <f>SUMIF('Training Plan'!#REF!,$B10,'Training Plan'!#REF!)/1440</f>
        <v>#REF!</v>
      </c>
      <c r="M11" s="105" t="e">
        <f>SUMIF('Training Plan'!#REF!,$B10,'Training Plan'!$E$3:$E$471)/1440</f>
        <v>#REF!</v>
      </c>
      <c r="N11" s="105">
        <f>SUMIF('Training Plan'!$B$4:$B$11,$B10,'Training Plan'!$E$4:$E$11)/1440</f>
        <v>0.052083333333333336</v>
      </c>
      <c r="O11" s="105">
        <f>SUMIF('Training Plan'!$B$14:$B$21,$B10,'Training Plan'!$E$14:$E$21)/1440</f>
        <v>0.052083333333333336</v>
      </c>
      <c r="P11" s="181">
        <f>SUMIF('Training Plan'!$B$24:$B$31,$B10,'Training Plan'!$E$24:$E$31)/1440</f>
        <v>0.052083333333333336</v>
      </c>
      <c r="Q11" s="181">
        <f>SUMIF('Training Plan'!$B$14:$B$21,$B10,'Training Plan'!$E$14:$E$21)/1440</f>
        <v>0.052083333333333336</v>
      </c>
      <c r="R11" s="105">
        <f>SUMIF('Training Plan'!$B$14:$B$21,$B10,'Training Plan'!$E$14:$E$21)/1440</f>
        <v>0.052083333333333336</v>
      </c>
      <c r="S11" s="105">
        <f>SUMIF('Training Plan'!$B$14:$B$21,$B10,'Training Plan'!$E$14:$E$21)/1440</f>
        <v>0.052083333333333336</v>
      </c>
      <c r="T11" s="105">
        <f>SUMIF('Training Plan'!$B$14:$B$21,$B10,'Training Plan'!$E$14:$E$21)/1440</f>
        <v>0.052083333333333336</v>
      </c>
      <c r="U11" s="105">
        <f>SUMIF('Training Plan'!$B$14:$B$21,$B10,'Training Plan'!$E$14:$E$21)/1440</f>
        <v>0.052083333333333336</v>
      </c>
      <c r="V11" s="105">
        <f>SUMIF('Training Plan'!$B$14:$B$21,$B10,'Training Plan'!$E$14:$E$21)/1440</f>
        <v>0.052083333333333336</v>
      </c>
      <c r="W11" s="105">
        <f>SUMIF('Training Plan'!$B$14:$B$21,$B10,'Training Plan'!$E$14:$E$21)/1440</f>
        <v>0.052083333333333336</v>
      </c>
      <c r="X11" s="105">
        <f>SUMIF('Training Plan'!$B$14:$B$21,$B10,'Training Plan'!$E$14:$E$21)/1440</f>
        <v>0.052083333333333336</v>
      </c>
      <c r="Y11" s="105">
        <f>SUMIF('Training Plan'!$B$14:$B$21,$B10,'Training Plan'!$E$14:$E$21)/1440</f>
        <v>0.052083333333333336</v>
      </c>
      <c r="Z11" s="105">
        <f>SUMIF('Training Plan'!$B$14:$B$21,$B10,'Training Plan'!$E$14:$E$21)/1440</f>
        <v>0.052083333333333336</v>
      </c>
      <c r="AA11" s="105">
        <f>SUMIF('Training Plan'!$B$14:$B$21,$B10,'Training Plan'!$E$14:$E$21)/1440</f>
        <v>0.052083333333333336</v>
      </c>
      <c r="AB11" s="105">
        <f>SUMIF('Training Plan'!$B$14:$B$21,$B10,'Training Plan'!$E$14:$E$21)/1440</f>
        <v>0.052083333333333336</v>
      </c>
      <c r="AC11" s="105">
        <f>SUMIF('Training Plan'!$B$14:$B$21,$B10,'Training Plan'!$E$14:$E$21)/1440</f>
        <v>0.052083333333333336</v>
      </c>
      <c r="AD11" s="105">
        <f>SUMIF('Training Plan'!$B$14:$B$21,$B10,'Training Plan'!$E$14:$E$21)/1440</f>
        <v>0.052083333333333336</v>
      </c>
      <c r="AE11" s="105">
        <f>SUMIF('Training Plan'!$B$14:$B$21,$B10,'Training Plan'!$E$14:$E$21)/1440</f>
        <v>0.052083333333333336</v>
      </c>
      <c r="AF11" s="105">
        <f>SUMIF('Training Plan'!$B$14:$B$21,$B10,'Training Plan'!$E$14:$E$21)/1440</f>
        <v>0.052083333333333336</v>
      </c>
      <c r="AG11" s="105">
        <f>SUMIF('Training Plan'!$B$14:$B$21,$B10,'Training Plan'!$E$14:$E$21)/1440</f>
        <v>0.052083333333333336</v>
      </c>
      <c r="AH11" s="105">
        <f>SUMIF('Training Plan'!$B$14:$B$21,$B10,'Training Plan'!$E$14:$E$21)/1440</f>
        <v>0.052083333333333336</v>
      </c>
      <c r="AI11" s="105">
        <f>SUMIF('Training Plan'!$B$14:$B$21,$B10,'Training Plan'!$E$14:$E$21)/1440</f>
        <v>0.052083333333333336</v>
      </c>
      <c r="AJ11" s="105">
        <f>SUMIF('Training Plan'!$B$14:$B$21,$B10,'Training Plan'!$E$14:$E$21)/1440</f>
        <v>0.052083333333333336</v>
      </c>
      <c r="AK11" s="105">
        <f>SUMIF('Training Plan'!$B$14:$B$21,$B10,'Training Plan'!$E$14:$E$21)/1440</f>
        <v>0.052083333333333336</v>
      </c>
      <c r="AL11" s="105">
        <f>SUMIF('Training Plan'!$B$14:$B$21,$B10,'Training Plan'!$E$14:$E$21)/1440</f>
        <v>0.052083333333333336</v>
      </c>
      <c r="AM11" s="105">
        <f>SUMIF('Training Plan'!$B$14:$B$21,$B10,'Training Plan'!$E$14:$E$21)/1440</f>
        <v>0.052083333333333336</v>
      </c>
      <c r="AN11" s="105">
        <f>SUMIF('Training Plan'!$B$14:$B$21,$B10,'Training Plan'!$E$14:$E$21)/1440</f>
        <v>0.052083333333333336</v>
      </c>
      <c r="AO11" s="105">
        <f>SUMIF('Training Plan'!$B$14:$B$21,$B10,'Training Plan'!$E$14:$E$21)/1440</f>
        <v>0.052083333333333336</v>
      </c>
      <c r="AP11" s="105">
        <f>SUMIF('Training Plan'!$B$14:$B$21,$B10,'Training Plan'!$E$14:$E$21)/1440</f>
        <v>0.052083333333333336</v>
      </c>
      <c r="AQ11" s="105">
        <f>SUMIF('Training Plan'!$B$14:$B$21,$B10,'Training Plan'!$E$14:$E$21)/1440</f>
        <v>0.052083333333333336</v>
      </c>
      <c r="AR11" s="105">
        <f>SUMIF('Training Plan'!$B$14:$B$21,$B10,'Training Plan'!$E$14:$E$21)/1440</f>
        <v>0.052083333333333336</v>
      </c>
      <c r="AS11" s="105">
        <f>SUMIF('Training Plan'!$B$14:$B$21,$B10,'Training Plan'!$E$14:$E$21)/1440</f>
        <v>0.052083333333333336</v>
      </c>
      <c r="AT11" s="105">
        <f>SUMIF('Training Plan'!$B$14:$B$21,$B10,'Training Plan'!$E$14:$E$21)/1440</f>
        <v>0.052083333333333336</v>
      </c>
      <c r="AU11" s="105">
        <f>SUMIF('Training Plan'!$B$14:$B$21,$B10,'Training Plan'!$E$14:$E$21)/1440</f>
        <v>0.052083333333333336</v>
      </c>
      <c r="AV11" s="105">
        <f>SUMIF('Training Plan'!$B$14:$B$21,$B10,'Training Plan'!$E$14:$E$21)/1440</f>
        <v>0.052083333333333336</v>
      </c>
      <c r="AW11" s="105">
        <f>SUMIF('Training Plan'!$B$14:$B$21,$B10,'Training Plan'!$E$14:$E$21)/1440</f>
        <v>0.052083333333333336</v>
      </c>
      <c r="AX11" s="105">
        <f>SUMIF('Training Plan'!$B$14:$B$21,$B10,'Training Plan'!$E$14:$E$21)/1440</f>
        <v>0.052083333333333336</v>
      </c>
      <c r="AY11" s="105">
        <f>SUMIF('Training Plan'!$B$14:$B$21,$B10,'Training Plan'!$E$14:$E$21)/1440</f>
        <v>0.052083333333333336</v>
      </c>
      <c r="AZ11" s="105">
        <f>SUMIF('Training Plan'!$B$14:$B$21,$B10,'Training Plan'!$E$14:$E$21)/1440</f>
        <v>0.052083333333333336</v>
      </c>
      <c r="BA11" s="105">
        <f>SUMIF('Training Plan'!$B$14:$B$21,$B10,'Training Plan'!$E$14:$E$21)/1440</f>
        <v>0.052083333333333336</v>
      </c>
      <c r="BB11" s="105">
        <f>SUMIF('Training Plan'!$B$14:$B$21,$B10,'Training Plan'!$E$14:$E$21)/1440</f>
        <v>0.052083333333333336</v>
      </c>
      <c r="BC11" s="105">
        <f>SUMIF('Training Plan'!$B$14:$B$21,$B10,'Training Plan'!$E$14:$E$21)/1440</f>
        <v>0.052083333333333336</v>
      </c>
      <c r="BD11" s="106">
        <f>SUMIF('Training Plan'!$B$14:$B$21,$B10,'Training Plan'!$E$14:$E$21)/1440</f>
        <v>0.052083333333333336</v>
      </c>
    </row>
    <row r="12" spans="2:56" ht="11.25">
      <c r="B12" s="44"/>
      <c r="C12" s="45"/>
      <c r="D12" s="46" t="s">
        <v>40</v>
      </c>
      <c r="E12" s="105" t="e">
        <f>SUMIF('Training Plan'!#REF!,$B10,'Training Plan'!#REF!)/1440</f>
        <v>#REF!</v>
      </c>
      <c r="F12" s="105" t="e">
        <f>SUMIF('Training Plan'!#REF!,$B10,'Training Plan'!#REF!)/1440</f>
        <v>#REF!</v>
      </c>
      <c r="G12" s="105" t="e">
        <f>SUMIF('Training Plan'!#REF!,$B10,'Training Plan'!#REF!)/1440</f>
        <v>#REF!</v>
      </c>
      <c r="H12" s="105" t="e">
        <f>SUMIF('Training Plan'!#REF!,$B10,'Training Plan'!#REF!)/1440</f>
        <v>#REF!</v>
      </c>
      <c r="I12" s="105" t="e">
        <f>SUMIF('Training Plan'!#REF!,$B10,'Training Plan'!#REF!)/1440</f>
        <v>#REF!</v>
      </c>
      <c r="J12" s="105" t="e">
        <f>SUMIF('Training Plan'!#REF!,$B10,'Training Plan'!#REF!)/1440</f>
        <v>#REF!</v>
      </c>
      <c r="K12" s="105" t="e">
        <f>SUMIF('Training Plan'!#REF!,$B10,'Training Plan'!#REF!)/1440</f>
        <v>#REF!</v>
      </c>
      <c r="L12" s="105" t="e">
        <f>SUMIF('Training Plan'!#REF!,$B10,'Training Plan'!#REF!)/1440</f>
        <v>#REF!</v>
      </c>
      <c r="M12" s="105" t="e">
        <f>SUMIF('Training Plan'!#REF!,$B10,'Training Plan'!$F$3:$F$471)/1440</f>
        <v>#REF!</v>
      </c>
      <c r="N12" s="105">
        <f>SUMIF('Training Plan'!$B$4:$B$11,$B10,'Training Plan'!$F$4:$F$11)/1440</f>
        <v>0</v>
      </c>
      <c r="O12" s="105">
        <f>SUMIF('Training Plan'!$B$14:$B$21,$B10,'Training Plan'!$F$14:$F$21)/1440</f>
        <v>0</v>
      </c>
      <c r="P12" s="181">
        <f>SUMIF('Training Plan'!$B$24:$B$31,$B10,'Training Plan'!$F$24:$F$31)/1440</f>
        <v>0</v>
      </c>
      <c r="Q12" s="181">
        <f>SUMIF('Training Plan'!$B$14:$B$21,$B10,'Training Plan'!$F$14:$F$21)/1440</f>
        <v>0</v>
      </c>
      <c r="R12" s="105">
        <f>SUMIF('Training Plan'!$B$14:$B$21,$B10,'Training Plan'!$F$14:$F$21)/1440</f>
        <v>0</v>
      </c>
      <c r="S12" s="105">
        <f>SUMIF('Training Plan'!$B$14:$B$21,$B10,'Training Plan'!$F$14:$F$21)/1440</f>
        <v>0</v>
      </c>
      <c r="T12" s="105">
        <f>SUMIF('Training Plan'!$B$14:$B$21,$B10,'Training Plan'!$F$14:$F$21)/1440</f>
        <v>0</v>
      </c>
      <c r="U12" s="105">
        <f>SUMIF('Training Plan'!$B$14:$B$21,$B10,'Training Plan'!$F$14:$F$21)/1440</f>
        <v>0</v>
      </c>
      <c r="V12" s="105">
        <f>SUMIF('Training Plan'!$B$14:$B$21,$B10,'Training Plan'!$F$14:$F$21)/1440</f>
        <v>0</v>
      </c>
      <c r="W12" s="105">
        <f>SUMIF('Training Plan'!$B$14:$B$21,$B10,'Training Plan'!$F$14:$F$21)/1440</f>
        <v>0</v>
      </c>
      <c r="X12" s="105">
        <f>SUMIF('Training Plan'!$B$14:$B$21,$B10,'Training Plan'!$F$14:$F$21)/1440</f>
        <v>0</v>
      </c>
      <c r="Y12" s="105">
        <f>SUMIF('Training Plan'!$B$14:$B$21,$B10,'Training Plan'!$F$14:$F$21)/1440</f>
        <v>0</v>
      </c>
      <c r="Z12" s="105">
        <f>SUMIF('Training Plan'!$B$14:$B$21,$B10,'Training Plan'!$F$14:$F$21)/1440</f>
        <v>0</v>
      </c>
      <c r="AA12" s="105">
        <f>SUMIF('Training Plan'!$B$14:$B$21,$B10,'Training Plan'!$F$14:$F$21)/1440</f>
        <v>0</v>
      </c>
      <c r="AB12" s="105">
        <f>SUMIF('Training Plan'!$B$14:$B$21,$B10,'Training Plan'!$F$14:$F$21)/1440</f>
        <v>0</v>
      </c>
      <c r="AC12" s="105">
        <f>SUMIF('Training Plan'!$B$14:$B$21,$B10,'Training Plan'!$F$14:$F$21)/1440</f>
        <v>0</v>
      </c>
      <c r="AD12" s="105">
        <f>SUMIF('Training Plan'!$B$14:$B$21,$B10,'Training Plan'!$F$14:$F$21)/1440</f>
        <v>0</v>
      </c>
      <c r="AE12" s="105">
        <f>SUMIF('Training Plan'!$B$14:$B$21,$B10,'Training Plan'!$F$14:$F$21)/1440</f>
        <v>0</v>
      </c>
      <c r="AF12" s="105">
        <f>SUMIF('Training Plan'!$B$14:$B$21,$B10,'Training Plan'!$F$14:$F$21)/1440</f>
        <v>0</v>
      </c>
      <c r="AG12" s="105">
        <f>SUMIF('Training Plan'!$B$14:$B$21,$B10,'Training Plan'!$F$14:$F$21)/1440</f>
        <v>0</v>
      </c>
      <c r="AH12" s="105">
        <f>SUMIF('Training Plan'!$B$14:$B$21,$B10,'Training Plan'!$F$14:$F$21)/1440</f>
        <v>0</v>
      </c>
      <c r="AI12" s="105">
        <f>SUMIF('Training Plan'!$B$14:$B$21,$B10,'Training Plan'!$F$14:$F$21)/1440</f>
        <v>0</v>
      </c>
      <c r="AJ12" s="105">
        <f>SUMIF('Training Plan'!$B$14:$B$21,$B10,'Training Plan'!$F$14:$F$21)/1440</f>
        <v>0</v>
      </c>
      <c r="AK12" s="105">
        <f>SUMIF('Training Plan'!$B$14:$B$21,$B10,'Training Plan'!$F$14:$F$21)/1440</f>
        <v>0</v>
      </c>
      <c r="AL12" s="105">
        <f>SUMIF('Training Plan'!$B$14:$B$21,$B10,'Training Plan'!$F$14:$F$21)/1440</f>
        <v>0</v>
      </c>
      <c r="AM12" s="105">
        <f>SUMIF('Training Plan'!$B$14:$B$21,$B10,'Training Plan'!$F$14:$F$21)/1440</f>
        <v>0</v>
      </c>
      <c r="AN12" s="105">
        <f>SUMIF('Training Plan'!$B$14:$B$21,$B10,'Training Plan'!$F$14:$F$21)/1440</f>
        <v>0</v>
      </c>
      <c r="AO12" s="105">
        <f>SUMIF('Training Plan'!$B$14:$B$21,$B10,'Training Plan'!$F$14:$F$21)/1440</f>
        <v>0</v>
      </c>
      <c r="AP12" s="105">
        <f>SUMIF('Training Plan'!$B$14:$B$21,$B10,'Training Plan'!$F$14:$F$21)/1440</f>
        <v>0</v>
      </c>
      <c r="AQ12" s="105">
        <f>SUMIF('Training Plan'!$B$14:$B$21,$B10,'Training Plan'!$F$14:$F$21)/1440</f>
        <v>0</v>
      </c>
      <c r="AR12" s="105">
        <f>SUMIF('Training Plan'!$B$14:$B$21,$B10,'Training Plan'!$F$14:$F$21)/1440</f>
        <v>0</v>
      </c>
      <c r="AS12" s="105">
        <f>SUMIF('Training Plan'!$B$14:$B$21,$B10,'Training Plan'!$F$14:$F$21)/1440</f>
        <v>0</v>
      </c>
      <c r="AT12" s="105">
        <f>SUMIF('Training Plan'!$B$14:$B$21,$B10,'Training Plan'!$F$14:$F$21)/1440</f>
        <v>0</v>
      </c>
      <c r="AU12" s="105">
        <f>SUMIF('Training Plan'!$B$14:$B$21,$B10,'Training Plan'!$F$14:$F$21)/1440</f>
        <v>0</v>
      </c>
      <c r="AV12" s="105">
        <f>SUMIF('Training Plan'!$B$14:$B$21,$B10,'Training Plan'!$F$14:$F$21)/1440</f>
        <v>0</v>
      </c>
      <c r="AW12" s="105">
        <f>SUMIF('Training Plan'!$B$14:$B$21,$B10,'Training Plan'!$F$14:$F$21)/1440</f>
        <v>0</v>
      </c>
      <c r="AX12" s="105">
        <f>SUMIF('Training Plan'!$B$14:$B$21,$B10,'Training Plan'!$F$14:$F$21)/1440</f>
        <v>0</v>
      </c>
      <c r="AY12" s="105">
        <f>SUMIF('Training Plan'!$B$14:$B$21,$B10,'Training Plan'!$F$14:$F$21)/1440</f>
        <v>0</v>
      </c>
      <c r="AZ12" s="105">
        <f>SUMIF('Training Plan'!$B$14:$B$21,$B10,'Training Plan'!$F$14:$F$21)/1440</f>
        <v>0</v>
      </c>
      <c r="BA12" s="105">
        <f>SUMIF('Training Plan'!$B$14:$B$21,$B10,'Training Plan'!$F$14:$F$21)/1440</f>
        <v>0</v>
      </c>
      <c r="BB12" s="105">
        <f>SUMIF('Training Plan'!$B$14:$B$21,$B10,'Training Plan'!$F$14:$F$21)/1440</f>
        <v>0</v>
      </c>
      <c r="BC12" s="105">
        <f>SUMIF('Training Plan'!$B$14:$B$21,$B10,'Training Plan'!$F$14:$F$21)/1440</f>
        <v>0</v>
      </c>
      <c r="BD12" s="106">
        <f>SUMIF('Training Plan'!$B$14:$B$21,$B10,'Training Plan'!$F$14:$F$21)/1440</f>
        <v>0</v>
      </c>
    </row>
    <row r="13" spans="2:56" ht="11.25">
      <c r="B13" s="44"/>
      <c r="C13" s="45" t="s">
        <v>38</v>
      </c>
      <c r="D13" s="46" t="s">
        <v>40</v>
      </c>
      <c r="E13" s="103" t="e">
        <f>SUMIF('Training Plan'!#REF!,$B10,'Training Plan'!#REF!)</f>
        <v>#REF!</v>
      </c>
      <c r="F13" s="103" t="e">
        <f>SUMIF('Training Plan'!#REF!,$B10,'Training Plan'!#REF!)</f>
        <v>#REF!</v>
      </c>
      <c r="G13" s="103" t="e">
        <f>SUMIF('Training Plan'!#REF!,$B10,'Training Plan'!#REF!)</f>
        <v>#REF!</v>
      </c>
      <c r="H13" s="103" t="e">
        <f>SUMIF('Training Plan'!#REF!,$B10,'Training Plan'!#REF!)</f>
        <v>#REF!</v>
      </c>
      <c r="I13" s="103" t="e">
        <f>SUMIF('Training Plan'!#REF!,$B10,'Training Plan'!#REF!)</f>
        <v>#REF!</v>
      </c>
      <c r="J13" s="103" t="e">
        <f>SUMIF('Training Plan'!#REF!,$B10,'Training Plan'!#REF!)</f>
        <v>#REF!</v>
      </c>
      <c r="K13" s="103" t="e">
        <f>SUMIF('Training Plan'!#REF!,$B10,'Training Plan'!#REF!)</f>
        <v>#REF!</v>
      </c>
      <c r="L13" s="103" t="e">
        <f>SUMIF('Training Plan'!#REF!,$B10,'Training Plan'!#REF!)</f>
        <v>#REF!</v>
      </c>
      <c r="M13" s="103" t="e">
        <f>SUMIF('Training Plan'!#REF!,$B10,'Training Plan'!$G$3:$G$471)</f>
        <v>#REF!</v>
      </c>
      <c r="N13" s="103">
        <f>SUMIF('Training Plan'!$B$4:$B$11,$B10,'Training Plan'!$G$4:$G$11)</f>
        <v>0</v>
      </c>
      <c r="O13" s="103">
        <f>SUMIF('Training Plan'!$B$14:$B$21,$B10,'Training Plan'!$G$14:$G$21)</f>
        <v>0</v>
      </c>
      <c r="P13" s="180">
        <f>SUMIF('Training Plan'!$B$24:$B$31,$B10,'Training Plan'!$G$14:$G$31)</f>
        <v>0</v>
      </c>
      <c r="Q13" s="180">
        <f>SUMIF('Training Plan'!$B$14:$B$21,$B10,'Training Plan'!$G$14:$G$21)</f>
        <v>0</v>
      </c>
      <c r="R13" s="103">
        <f>SUMIF('Training Plan'!$B$14:$B$21,$B10,'Training Plan'!$G$14:$G$21)</f>
        <v>0</v>
      </c>
      <c r="S13" s="103">
        <f>SUMIF('Training Plan'!$B$14:$B$21,$B10,'Training Plan'!$G$14:$G$21)</f>
        <v>0</v>
      </c>
      <c r="T13" s="103">
        <f>SUMIF('Training Plan'!$B$14:$B$21,$B10,'Training Plan'!$G$14:$G$21)</f>
        <v>0</v>
      </c>
      <c r="U13" s="103">
        <f>SUMIF('Training Plan'!$B$14:$B$21,$B10,'Training Plan'!$G$14:$G$21)</f>
        <v>0</v>
      </c>
      <c r="V13" s="103">
        <f>SUMIF('Training Plan'!$B$14:$B$21,$B10,'Training Plan'!$G$14:$G$21)</f>
        <v>0</v>
      </c>
      <c r="W13" s="103">
        <f>SUMIF('Training Plan'!$B$14:$B$21,$B10,'Training Plan'!$G$14:$G$21)</f>
        <v>0</v>
      </c>
      <c r="X13" s="103">
        <f>SUMIF('Training Plan'!$B$14:$B$21,$B10,'Training Plan'!$G$14:$G$21)</f>
        <v>0</v>
      </c>
      <c r="Y13" s="103">
        <f>SUMIF('Training Plan'!$B$14:$B$21,$B10,'Training Plan'!$G$14:$G$21)</f>
        <v>0</v>
      </c>
      <c r="Z13" s="103">
        <f>SUMIF('Training Plan'!$B$14:$B$21,$B10,'Training Plan'!$G$14:$G$21)</f>
        <v>0</v>
      </c>
      <c r="AA13" s="103">
        <f>SUMIF('Training Plan'!$B$14:$B$21,$B10,'Training Plan'!$G$14:$G$21)</f>
        <v>0</v>
      </c>
      <c r="AB13" s="103">
        <f>SUMIF('Training Plan'!$B$14:$B$21,$B10,'Training Plan'!$G$14:$G$21)</f>
        <v>0</v>
      </c>
      <c r="AC13" s="103">
        <f>SUMIF('Training Plan'!$B$14:$B$21,$B10,'Training Plan'!$G$14:$G$21)</f>
        <v>0</v>
      </c>
      <c r="AD13" s="103">
        <f>SUMIF('Training Plan'!$B$14:$B$21,$B10,'Training Plan'!$G$14:$G$21)</f>
        <v>0</v>
      </c>
      <c r="AE13" s="103">
        <f>SUMIF('Training Plan'!$B$14:$B$21,$B10,'Training Plan'!$G$14:$G$21)</f>
        <v>0</v>
      </c>
      <c r="AF13" s="103">
        <f>SUMIF('Training Plan'!$B$14:$B$21,$B10,'Training Plan'!$G$14:$G$21)</f>
        <v>0</v>
      </c>
      <c r="AG13" s="103">
        <f>SUMIF('Training Plan'!$B$14:$B$21,$B10,'Training Plan'!$G$14:$G$21)</f>
        <v>0</v>
      </c>
      <c r="AH13" s="103">
        <f>SUMIF('Training Plan'!$B$14:$B$21,$B10,'Training Plan'!$G$14:$G$21)</f>
        <v>0</v>
      </c>
      <c r="AI13" s="103">
        <f>SUMIF('Training Plan'!$B$14:$B$21,$B10,'Training Plan'!$G$14:$G$21)</f>
        <v>0</v>
      </c>
      <c r="AJ13" s="103">
        <f>SUMIF('Training Plan'!$B$14:$B$21,$B10,'Training Plan'!$G$14:$G$21)</f>
        <v>0</v>
      </c>
      <c r="AK13" s="103">
        <f>SUMIF('Training Plan'!$B$14:$B$21,$B10,'Training Plan'!$G$14:$G$21)</f>
        <v>0</v>
      </c>
      <c r="AL13" s="103">
        <f>SUMIF('Training Plan'!$B$14:$B$21,$B10,'Training Plan'!$G$14:$G$21)</f>
        <v>0</v>
      </c>
      <c r="AM13" s="103">
        <f>SUMIF('Training Plan'!$B$14:$B$21,$B10,'Training Plan'!$G$14:$G$21)</f>
        <v>0</v>
      </c>
      <c r="AN13" s="103">
        <f>SUMIF('Training Plan'!$B$14:$B$21,$B10,'Training Plan'!$G$14:$G$21)</f>
        <v>0</v>
      </c>
      <c r="AO13" s="103">
        <f>SUMIF('Training Plan'!$B$14:$B$21,$B10,'Training Plan'!$G$14:$G$21)</f>
        <v>0</v>
      </c>
      <c r="AP13" s="103">
        <f>SUMIF('Training Plan'!$B$14:$B$21,$B10,'Training Plan'!$G$14:$G$21)</f>
        <v>0</v>
      </c>
      <c r="AQ13" s="103">
        <f>SUMIF('Training Plan'!$B$14:$B$21,$B10,'Training Plan'!$G$14:$G$21)</f>
        <v>0</v>
      </c>
      <c r="AR13" s="103">
        <f>SUMIF('Training Plan'!$B$14:$B$21,$B10,'Training Plan'!$G$14:$G$21)</f>
        <v>0</v>
      </c>
      <c r="AS13" s="103">
        <f>SUMIF('Training Plan'!$B$14:$B$21,$B10,'Training Plan'!$G$14:$G$21)</f>
        <v>0</v>
      </c>
      <c r="AT13" s="103">
        <f>SUMIF('Training Plan'!$B$14:$B$21,$B10,'Training Plan'!$G$14:$G$21)</f>
        <v>0</v>
      </c>
      <c r="AU13" s="103">
        <f>SUMIF('Training Plan'!$B$14:$B$21,$B10,'Training Plan'!$G$14:$G$21)</f>
        <v>0</v>
      </c>
      <c r="AV13" s="103">
        <f>SUMIF('Training Plan'!$B$14:$B$21,$B10,'Training Plan'!$G$14:$G$21)</f>
        <v>0</v>
      </c>
      <c r="AW13" s="103">
        <f>SUMIF('Training Plan'!$B$14:$B$21,$B10,'Training Plan'!$G$14:$G$21)</f>
        <v>0</v>
      </c>
      <c r="AX13" s="103">
        <f>SUMIF('Training Plan'!$B$14:$B$21,$B10,'Training Plan'!$G$14:$G$21)</f>
        <v>0</v>
      </c>
      <c r="AY13" s="103">
        <f>SUMIF('Training Plan'!$B$14:$B$21,$B10,'Training Plan'!$G$14:$G$21)</f>
        <v>0</v>
      </c>
      <c r="AZ13" s="103">
        <f>SUMIF('Training Plan'!$B$14:$B$21,$B10,'Training Plan'!$G$14:$G$21)</f>
        <v>0</v>
      </c>
      <c r="BA13" s="103">
        <f>SUMIF('Training Plan'!$B$14:$B$21,$B10,'Training Plan'!$G$14:$G$21)</f>
        <v>0</v>
      </c>
      <c r="BB13" s="103">
        <f>SUMIF('Training Plan'!$B$14:$B$21,$B10,'Training Plan'!$G$14:$G$21)</f>
        <v>0</v>
      </c>
      <c r="BC13" s="103">
        <f>SUMIF('Training Plan'!$B$14:$B$21,$B10,'Training Plan'!$G$14:$G$21)</f>
        <v>0</v>
      </c>
      <c r="BD13" s="104">
        <f>SUMIF('Training Plan'!$B$14:$B$21,$B10,'Training Plan'!$G$14:$G$21)</f>
        <v>0</v>
      </c>
    </row>
    <row r="14" spans="2:56" ht="11.25">
      <c r="B14" s="47"/>
      <c r="C14" s="48"/>
      <c r="D14" s="49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9"/>
    </row>
    <row r="15" spans="2:56" ht="11.25">
      <c r="B15" s="41" t="str">
        <f>Discipline3</f>
        <v>Commute</v>
      </c>
      <c r="C15" s="42" t="s">
        <v>37</v>
      </c>
      <c r="D15" s="43" t="s">
        <v>39</v>
      </c>
      <c r="E15" s="103" t="e">
        <f>COUNTIF('Training Plan'!#REF!,$B15)</f>
        <v>#REF!</v>
      </c>
      <c r="F15" s="103" t="e">
        <f>COUNTIF('Training Plan'!#REF!,$B15)</f>
        <v>#REF!</v>
      </c>
      <c r="G15" s="103" t="e">
        <f>COUNTIF('Training Plan'!#REF!,$B15)</f>
        <v>#REF!</v>
      </c>
      <c r="H15" s="103" t="e">
        <f>COUNTIF('Training Plan'!#REF!,$B15)</f>
        <v>#REF!</v>
      </c>
      <c r="I15" s="103" t="e">
        <f>COUNTIF('Training Plan'!#REF!,$B15)</f>
        <v>#REF!</v>
      </c>
      <c r="J15" s="103" t="e">
        <f>COUNTIF('Training Plan'!#REF!,$B15)</f>
        <v>#REF!</v>
      </c>
      <c r="K15" s="103" t="e">
        <f>COUNTIF('Training Plan'!#REF!,$B15)</f>
        <v>#REF!</v>
      </c>
      <c r="L15" s="103" t="e">
        <f>COUNTIF('Training Plan'!#REF!,$B15)</f>
        <v>#REF!</v>
      </c>
      <c r="M15" s="103" t="e">
        <f>COUNTIF('Training Plan'!#REF!,$B15)</f>
        <v>#REF!</v>
      </c>
      <c r="N15" s="103">
        <f>COUNTIF('Training Plan'!$B$4:$B$11,$B15)</f>
        <v>0</v>
      </c>
      <c r="O15" s="103">
        <f>COUNTIF('Training Plan'!$B$14:$B$21,$B15)</f>
        <v>0</v>
      </c>
      <c r="P15" s="180">
        <f>COUNTIF('Training Plan'!$B$24:$B$31,$B15)</f>
        <v>0</v>
      </c>
      <c r="Q15" s="180">
        <f>COUNTIF('Training Plan'!$B$14:$B$21,$B15)</f>
        <v>0</v>
      </c>
      <c r="R15" s="103">
        <f>COUNTIF('Training Plan'!$B$14:$B$21,$B15)</f>
        <v>0</v>
      </c>
      <c r="S15" s="103">
        <f>COUNTIF('Training Plan'!$B$14:$B$21,$B15)</f>
        <v>0</v>
      </c>
      <c r="T15" s="103">
        <f>COUNTIF('Training Plan'!$B$14:$B$21,$B15)</f>
        <v>0</v>
      </c>
      <c r="U15" s="103">
        <f>COUNTIF('Training Plan'!$B$14:$B$21,$B15)</f>
        <v>0</v>
      </c>
      <c r="V15" s="103">
        <f>COUNTIF('Training Plan'!$B$14:$B$21,$B15)</f>
        <v>0</v>
      </c>
      <c r="W15" s="103">
        <f>COUNTIF('Training Plan'!$B$14:$B$21,$B15)</f>
        <v>0</v>
      </c>
      <c r="X15" s="103">
        <f>COUNTIF('Training Plan'!$B$14:$B$21,$B15)</f>
        <v>0</v>
      </c>
      <c r="Y15" s="103">
        <f>COUNTIF('Training Plan'!$B$14:$B$21,$B15)</f>
        <v>0</v>
      </c>
      <c r="Z15" s="103">
        <f>COUNTIF('Training Plan'!$B$14:$B$21,$B15)</f>
        <v>0</v>
      </c>
      <c r="AA15" s="103">
        <f>COUNTIF('Training Plan'!$B$14:$B$21,$B15)</f>
        <v>0</v>
      </c>
      <c r="AB15" s="103">
        <f>COUNTIF('Training Plan'!$B$14:$B$21,$B15)</f>
        <v>0</v>
      </c>
      <c r="AC15" s="103">
        <f>COUNTIF('Training Plan'!$B$14:$B$21,$B15)</f>
        <v>0</v>
      </c>
      <c r="AD15" s="103">
        <f>COUNTIF('Training Plan'!$B$14:$B$21,$B15)</f>
        <v>0</v>
      </c>
      <c r="AE15" s="103">
        <f>COUNTIF('Training Plan'!$B$14:$B$21,$B15)</f>
        <v>0</v>
      </c>
      <c r="AF15" s="103">
        <f>COUNTIF('Training Plan'!$B$14:$B$21,$B15)</f>
        <v>0</v>
      </c>
      <c r="AG15" s="103">
        <f>COUNTIF('Training Plan'!$B$14:$B$21,$B15)</f>
        <v>0</v>
      </c>
      <c r="AH15" s="103">
        <f>COUNTIF('Training Plan'!$B$14:$B$21,$B15)</f>
        <v>0</v>
      </c>
      <c r="AI15" s="103">
        <f>COUNTIF('Training Plan'!$B$14:$B$21,$B15)</f>
        <v>0</v>
      </c>
      <c r="AJ15" s="103">
        <f>COUNTIF('Training Plan'!$B$14:$B$21,$B15)</f>
        <v>0</v>
      </c>
      <c r="AK15" s="103">
        <f>COUNTIF('Training Plan'!$B$14:$B$21,$B15)</f>
        <v>0</v>
      </c>
      <c r="AL15" s="103">
        <f>COUNTIF('Training Plan'!$B$14:$B$21,$B15)</f>
        <v>0</v>
      </c>
      <c r="AM15" s="103">
        <f>COUNTIF('Training Plan'!$B$14:$B$21,$B15)</f>
        <v>0</v>
      </c>
      <c r="AN15" s="103">
        <f>COUNTIF('Training Plan'!$B$14:$B$21,$B15)</f>
        <v>0</v>
      </c>
      <c r="AO15" s="103">
        <f>COUNTIF('Training Plan'!$B$14:$B$21,$B15)</f>
        <v>0</v>
      </c>
      <c r="AP15" s="103">
        <f>COUNTIF('Training Plan'!$B$14:$B$21,$B15)</f>
        <v>0</v>
      </c>
      <c r="AQ15" s="103">
        <f>COUNTIF('Training Plan'!$B$14:$B$21,$B15)</f>
        <v>0</v>
      </c>
      <c r="AR15" s="103">
        <f>COUNTIF('Training Plan'!$B$14:$B$21,$B15)</f>
        <v>0</v>
      </c>
      <c r="AS15" s="103">
        <f>COUNTIF('Training Plan'!$B$14:$B$21,$B15)</f>
        <v>0</v>
      </c>
      <c r="AT15" s="103">
        <f>COUNTIF('Training Plan'!$B$14:$B$21,$B15)</f>
        <v>0</v>
      </c>
      <c r="AU15" s="103">
        <f>COUNTIF('Training Plan'!$B$14:$B$21,$B15)</f>
        <v>0</v>
      </c>
      <c r="AV15" s="103">
        <f>COUNTIF('Training Plan'!$B$14:$B$21,$B15)</f>
        <v>0</v>
      </c>
      <c r="AW15" s="103">
        <f>COUNTIF('Training Plan'!$B$14:$B$21,$B15)</f>
        <v>0</v>
      </c>
      <c r="AX15" s="103">
        <f>COUNTIF('Training Plan'!$B$14:$B$21,$B15)</f>
        <v>0</v>
      </c>
      <c r="AY15" s="103">
        <f>COUNTIF('Training Plan'!$B$14:$B$21,$B15)</f>
        <v>0</v>
      </c>
      <c r="AZ15" s="103">
        <f>COUNTIF('Training Plan'!$B$14:$B$21,$B15)</f>
        <v>0</v>
      </c>
      <c r="BA15" s="103">
        <f>COUNTIF('Training Plan'!$B$14:$B$21,$B15)</f>
        <v>0</v>
      </c>
      <c r="BB15" s="103">
        <f>COUNTIF('Training Plan'!$B$14:$B$21,$B15)</f>
        <v>0</v>
      </c>
      <c r="BC15" s="103">
        <f>COUNTIF('Training Plan'!$B$14:$B$21,$B15)</f>
        <v>0</v>
      </c>
      <c r="BD15" s="104">
        <f>COUNTIF('Training Plan'!$B$14:$B$21,$B15)</f>
        <v>0</v>
      </c>
    </row>
    <row r="16" spans="2:56" ht="11.25">
      <c r="B16" s="44"/>
      <c r="C16" s="45" t="s">
        <v>77</v>
      </c>
      <c r="D16" s="46" t="s">
        <v>39</v>
      </c>
      <c r="E16" s="105" t="e">
        <f>SUMIF('Training Plan'!#REF!,$B15,'Training Plan'!#REF!)/1440</f>
        <v>#REF!</v>
      </c>
      <c r="F16" s="105" t="e">
        <f>SUMIF('Training Plan'!#REF!,$B15,'Training Plan'!#REF!)/1440</f>
        <v>#REF!</v>
      </c>
      <c r="G16" s="105" t="e">
        <f>SUMIF('Training Plan'!#REF!,$B15,'Training Plan'!#REF!)/1440</f>
        <v>#REF!</v>
      </c>
      <c r="H16" s="105" t="e">
        <f>SUMIF('Training Plan'!#REF!,$B15,'Training Plan'!#REF!)/1440</f>
        <v>#REF!</v>
      </c>
      <c r="I16" s="105" t="e">
        <f>SUMIF('Training Plan'!#REF!,$B15,'Training Plan'!#REF!)/1440</f>
        <v>#REF!</v>
      </c>
      <c r="J16" s="105" t="e">
        <f>SUMIF('Training Plan'!#REF!,$B15,'Training Plan'!#REF!)/1440</f>
        <v>#REF!</v>
      </c>
      <c r="K16" s="105" t="e">
        <f>SUMIF('Training Plan'!#REF!,$B15,'Training Plan'!#REF!)/1440</f>
        <v>#REF!</v>
      </c>
      <c r="L16" s="105" t="e">
        <f>SUMIF('Training Plan'!#REF!,$B15,'Training Plan'!#REF!)/1440</f>
        <v>#REF!</v>
      </c>
      <c r="M16" s="105" t="e">
        <f>SUMIF('Training Plan'!#REF!,$B15,'Training Plan'!$E$3:$E$471)/1440</f>
        <v>#REF!</v>
      </c>
      <c r="N16" s="105">
        <f>SUMIF('Training Plan'!$B$4:$B$11,$B15,'Training Plan'!$E$4:$E$11)/1440</f>
        <v>0</v>
      </c>
      <c r="O16" s="105">
        <f>SUMIF('Training Plan'!$B$14:$B$21,$B15,'Training Plan'!$E$14:$E$21)/1440</f>
        <v>0</v>
      </c>
      <c r="P16" s="181">
        <f>SUMIF('Training Plan'!$B$24:$B$31,$B15,'Training Plan'!$E$24:$E$31)/1440</f>
        <v>0</v>
      </c>
      <c r="Q16" s="181">
        <f>SUMIF('Training Plan'!$B$14:$B$21,$B15,'Training Plan'!$E$14:$E$21)/1440</f>
        <v>0</v>
      </c>
      <c r="R16" s="105">
        <f>SUMIF('Training Plan'!$B$14:$B$21,$B15,'Training Plan'!$E$14:$E$21)/1440</f>
        <v>0</v>
      </c>
      <c r="S16" s="105">
        <f>SUMIF('Training Plan'!$B$14:$B$21,$B15,'Training Plan'!$E$14:$E$21)/1440</f>
        <v>0</v>
      </c>
      <c r="T16" s="105">
        <f>SUMIF('Training Plan'!$B$14:$B$21,$B15,'Training Plan'!$E$14:$E$21)/1440</f>
        <v>0</v>
      </c>
      <c r="U16" s="105">
        <f>SUMIF('Training Plan'!$B$14:$B$21,$B15,'Training Plan'!$E$14:$E$21)/1440</f>
        <v>0</v>
      </c>
      <c r="V16" s="105">
        <f>SUMIF('Training Plan'!$B$14:$B$21,$B15,'Training Plan'!$E$14:$E$21)/1440</f>
        <v>0</v>
      </c>
      <c r="W16" s="105">
        <f>SUMIF('Training Plan'!$B$14:$B$21,$B15,'Training Plan'!$E$14:$E$21)/1440</f>
        <v>0</v>
      </c>
      <c r="X16" s="105">
        <f>SUMIF('Training Plan'!$B$14:$B$21,$B15,'Training Plan'!$E$14:$E$21)/1440</f>
        <v>0</v>
      </c>
      <c r="Y16" s="105">
        <f>SUMIF('Training Plan'!$B$14:$B$21,$B15,'Training Plan'!$E$14:$E$21)/1440</f>
        <v>0</v>
      </c>
      <c r="Z16" s="105">
        <f>SUMIF('Training Plan'!$B$14:$B$21,$B15,'Training Plan'!$E$14:$E$21)/1440</f>
        <v>0</v>
      </c>
      <c r="AA16" s="105">
        <f>SUMIF('Training Plan'!$B$14:$B$21,$B15,'Training Plan'!$E$14:$E$21)/1440</f>
        <v>0</v>
      </c>
      <c r="AB16" s="105">
        <f>SUMIF('Training Plan'!$B$14:$B$21,$B15,'Training Plan'!$E$14:$E$21)/1440</f>
        <v>0</v>
      </c>
      <c r="AC16" s="105">
        <f>SUMIF('Training Plan'!$B$14:$B$21,$B15,'Training Plan'!$E$14:$E$21)/1440</f>
        <v>0</v>
      </c>
      <c r="AD16" s="105">
        <f>SUMIF('Training Plan'!$B$14:$B$21,$B15,'Training Plan'!$E$14:$E$21)/1440</f>
        <v>0</v>
      </c>
      <c r="AE16" s="105">
        <f>SUMIF('Training Plan'!$B$14:$B$21,$B15,'Training Plan'!$E$14:$E$21)/1440</f>
        <v>0</v>
      </c>
      <c r="AF16" s="105">
        <f>SUMIF('Training Plan'!$B$14:$B$21,$B15,'Training Plan'!$E$14:$E$21)/1440</f>
        <v>0</v>
      </c>
      <c r="AG16" s="105">
        <f>SUMIF('Training Plan'!$B$14:$B$21,$B15,'Training Plan'!$E$14:$E$21)/1440</f>
        <v>0</v>
      </c>
      <c r="AH16" s="105">
        <f>SUMIF('Training Plan'!$B$14:$B$21,$B15,'Training Plan'!$E$14:$E$21)/1440</f>
        <v>0</v>
      </c>
      <c r="AI16" s="105">
        <f>SUMIF('Training Plan'!$B$14:$B$21,$B15,'Training Plan'!$E$14:$E$21)/1440</f>
        <v>0</v>
      </c>
      <c r="AJ16" s="105">
        <f>SUMIF('Training Plan'!$B$14:$B$21,$B15,'Training Plan'!$E$14:$E$21)/1440</f>
        <v>0</v>
      </c>
      <c r="AK16" s="105">
        <f>SUMIF('Training Plan'!$B$14:$B$21,$B15,'Training Plan'!$E$14:$E$21)/1440</f>
        <v>0</v>
      </c>
      <c r="AL16" s="105">
        <f>SUMIF('Training Plan'!$B$14:$B$21,$B15,'Training Plan'!$E$14:$E$21)/1440</f>
        <v>0</v>
      </c>
      <c r="AM16" s="105">
        <f>SUMIF('Training Plan'!$B$14:$B$21,$B15,'Training Plan'!$E$14:$E$21)/1440</f>
        <v>0</v>
      </c>
      <c r="AN16" s="105">
        <f>SUMIF('Training Plan'!$B$14:$B$21,$B15,'Training Plan'!$E$14:$E$21)/1440</f>
        <v>0</v>
      </c>
      <c r="AO16" s="105">
        <f>SUMIF('Training Plan'!$B$14:$B$21,$B15,'Training Plan'!$E$14:$E$21)/1440</f>
        <v>0</v>
      </c>
      <c r="AP16" s="105">
        <f>SUMIF('Training Plan'!$B$14:$B$21,$B15,'Training Plan'!$E$14:$E$21)/1440</f>
        <v>0</v>
      </c>
      <c r="AQ16" s="105">
        <f>SUMIF('Training Plan'!$B$14:$B$21,$B15,'Training Plan'!$E$14:$E$21)/1440</f>
        <v>0</v>
      </c>
      <c r="AR16" s="105">
        <f>SUMIF('Training Plan'!$B$14:$B$21,$B15,'Training Plan'!$E$14:$E$21)/1440</f>
        <v>0</v>
      </c>
      <c r="AS16" s="105">
        <f>SUMIF('Training Plan'!$B$14:$B$21,$B15,'Training Plan'!$E$14:$E$21)/1440</f>
        <v>0</v>
      </c>
      <c r="AT16" s="105">
        <f>SUMIF('Training Plan'!$B$14:$B$21,$B15,'Training Plan'!$E$14:$E$21)/1440</f>
        <v>0</v>
      </c>
      <c r="AU16" s="105">
        <f>SUMIF('Training Plan'!$B$14:$B$21,$B15,'Training Plan'!$E$14:$E$21)/1440</f>
        <v>0</v>
      </c>
      <c r="AV16" s="105">
        <f>SUMIF('Training Plan'!$B$14:$B$21,$B15,'Training Plan'!$E$14:$E$21)/1440</f>
        <v>0</v>
      </c>
      <c r="AW16" s="105">
        <f>SUMIF('Training Plan'!$B$14:$B$21,$B15,'Training Plan'!$E$14:$E$21)/1440</f>
        <v>0</v>
      </c>
      <c r="AX16" s="105">
        <f>SUMIF('Training Plan'!$B$14:$B$21,$B15,'Training Plan'!$E$14:$E$21)/1440</f>
        <v>0</v>
      </c>
      <c r="AY16" s="105">
        <f>SUMIF('Training Plan'!$B$14:$B$21,$B15,'Training Plan'!$E$14:$E$21)/1440</f>
        <v>0</v>
      </c>
      <c r="AZ16" s="105">
        <f>SUMIF('Training Plan'!$B$14:$B$21,$B15,'Training Plan'!$E$14:$E$21)/1440</f>
        <v>0</v>
      </c>
      <c r="BA16" s="105">
        <f>SUMIF('Training Plan'!$B$14:$B$21,$B15,'Training Plan'!$E$14:$E$21)/1440</f>
        <v>0</v>
      </c>
      <c r="BB16" s="105">
        <f>SUMIF('Training Plan'!$B$14:$B$21,$B15,'Training Plan'!$E$14:$E$21)/1440</f>
        <v>0</v>
      </c>
      <c r="BC16" s="105">
        <f>SUMIF('Training Plan'!$B$14:$B$21,$B15,'Training Plan'!$E$14:$E$21)/1440</f>
        <v>0</v>
      </c>
      <c r="BD16" s="106">
        <f>SUMIF('Training Plan'!$B$14:$B$21,$B15,'Training Plan'!$E$14:$E$21)/1440</f>
        <v>0</v>
      </c>
    </row>
    <row r="17" spans="2:56" ht="11.25">
      <c r="B17" s="44"/>
      <c r="C17" s="45"/>
      <c r="D17" s="46" t="s">
        <v>40</v>
      </c>
      <c r="E17" s="105" t="e">
        <f>SUMIF('Training Plan'!#REF!,$B15,'Training Plan'!#REF!)/1440</f>
        <v>#REF!</v>
      </c>
      <c r="F17" s="105" t="e">
        <f>SUMIF('Training Plan'!#REF!,$B15,'Training Plan'!#REF!)/1440</f>
        <v>#REF!</v>
      </c>
      <c r="G17" s="105" t="e">
        <f>SUMIF('Training Plan'!#REF!,$B15,'Training Plan'!#REF!)/1440</f>
        <v>#REF!</v>
      </c>
      <c r="H17" s="105" t="e">
        <f>SUMIF('Training Plan'!#REF!,$B15,'Training Plan'!#REF!)/1440</f>
        <v>#REF!</v>
      </c>
      <c r="I17" s="105" t="e">
        <f>SUMIF('Training Plan'!#REF!,$B15,'Training Plan'!#REF!)/1440</f>
        <v>#REF!</v>
      </c>
      <c r="J17" s="105" t="e">
        <f>SUMIF('Training Plan'!#REF!,$B15,'Training Plan'!#REF!)/1440</f>
        <v>#REF!</v>
      </c>
      <c r="K17" s="105" t="e">
        <f>SUMIF('Training Plan'!#REF!,$B15,'Training Plan'!#REF!)/1440</f>
        <v>#REF!</v>
      </c>
      <c r="L17" s="105" t="e">
        <f>SUMIF('Training Plan'!#REF!,$B15,'Training Plan'!#REF!)/1440</f>
        <v>#REF!</v>
      </c>
      <c r="M17" s="105" t="e">
        <f>SUMIF('Training Plan'!#REF!,$B15,'Training Plan'!$F$3:$F$471)/1440</f>
        <v>#REF!</v>
      </c>
      <c r="N17" s="105">
        <f>SUMIF('Training Plan'!$B$4:$B$11,$B15,'Training Plan'!$F$4:$F$11)/1440</f>
        <v>0</v>
      </c>
      <c r="O17" s="105">
        <f>SUMIF('Training Plan'!$B$14:$B$21,$B15,'Training Plan'!$F$14:$F$21)/1440</f>
        <v>0</v>
      </c>
      <c r="P17" s="181">
        <f>SUMIF('Training Plan'!$B$24:$B$31,$B15,'Training Plan'!$F$24:$F$31)/1440</f>
        <v>0</v>
      </c>
      <c r="Q17" s="181">
        <f>SUMIF('Training Plan'!$B$14:$B$21,$B15,'Training Plan'!$F$14:$F$21)/1440</f>
        <v>0</v>
      </c>
      <c r="R17" s="105">
        <f>SUMIF('Training Plan'!$B$14:$B$21,$B15,'Training Plan'!$F$14:$F$21)/1440</f>
        <v>0</v>
      </c>
      <c r="S17" s="105">
        <f>SUMIF('Training Plan'!$B$14:$B$21,$B15,'Training Plan'!$F$14:$F$21)/1440</f>
        <v>0</v>
      </c>
      <c r="T17" s="105">
        <f>SUMIF('Training Plan'!$B$14:$B$21,$B15,'Training Plan'!$F$14:$F$21)/1440</f>
        <v>0</v>
      </c>
      <c r="U17" s="105">
        <f>SUMIF('Training Plan'!$B$14:$B$21,$B15,'Training Plan'!$F$14:$F$21)/1440</f>
        <v>0</v>
      </c>
      <c r="V17" s="105">
        <f>SUMIF('Training Plan'!$B$14:$B$21,$B15,'Training Plan'!$F$14:$F$21)/1440</f>
        <v>0</v>
      </c>
      <c r="W17" s="105">
        <f>SUMIF('Training Plan'!$B$14:$B$21,$B15,'Training Plan'!$F$14:$F$21)/1440</f>
        <v>0</v>
      </c>
      <c r="X17" s="105">
        <f>SUMIF('Training Plan'!$B$14:$B$21,$B15,'Training Plan'!$F$14:$F$21)/1440</f>
        <v>0</v>
      </c>
      <c r="Y17" s="105">
        <f>SUMIF('Training Plan'!$B$14:$B$21,$B15,'Training Plan'!$F$14:$F$21)/1440</f>
        <v>0</v>
      </c>
      <c r="Z17" s="105">
        <f>SUMIF('Training Plan'!$B$14:$B$21,$B15,'Training Plan'!$F$14:$F$21)/1440</f>
        <v>0</v>
      </c>
      <c r="AA17" s="105">
        <f>SUMIF('Training Plan'!$B$14:$B$21,$B15,'Training Plan'!$F$14:$F$21)/1440</f>
        <v>0</v>
      </c>
      <c r="AB17" s="105">
        <f>SUMIF('Training Plan'!$B$14:$B$21,$B15,'Training Plan'!$F$14:$F$21)/1440</f>
        <v>0</v>
      </c>
      <c r="AC17" s="105">
        <f>SUMIF('Training Plan'!$B$14:$B$21,$B15,'Training Plan'!$F$14:$F$21)/1440</f>
        <v>0</v>
      </c>
      <c r="AD17" s="105">
        <f>SUMIF('Training Plan'!$B$14:$B$21,$B15,'Training Plan'!$F$14:$F$21)/1440</f>
        <v>0</v>
      </c>
      <c r="AE17" s="105">
        <f>SUMIF('Training Plan'!$B$14:$B$21,$B15,'Training Plan'!$F$14:$F$21)/1440</f>
        <v>0</v>
      </c>
      <c r="AF17" s="105">
        <f>SUMIF('Training Plan'!$B$14:$B$21,$B15,'Training Plan'!$F$14:$F$21)/1440</f>
        <v>0</v>
      </c>
      <c r="AG17" s="105">
        <f>SUMIF('Training Plan'!$B$14:$B$21,$B15,'Training Plan'!$F$14:$F$21)/1440</f>
        <v>0</v>
      </c>
      <c r="AH17" s="105">
        <f>SUMIF('Training Plan'!$B$14:$B$21,$B15,'Training Plan'!$F$14:$F$21)/1440</f>
        <v>0</v>
      </c>
      <c r="AI17" s="105">
        <f>SUMIF('Training Plan'!$B$14:$B$21,$B15,'Training Plan'!$F$14:$F$21)/1440</f>
        <v>0</v>
      </c>
      <c r="AJ17" s="105">
        <f>SUMIF('Training Plan'!$B$14:$B$21,$B15,'Training Plan'!$F$14:$F$21)/1440</f>
        <v>0</v>
      </c>
      <c r="AK17" s="105">
        <f>SUMIF('Training Plan'!$B$14:$B$21,$B15,'Training Plan'!$F$14:$F$21)/1440</f>
        <v>0</v>
      </c>
      <c r="AL17" s="105">
        <f>SUMIF('Training Plan'!$B$14:$B$21,$B15,'Training Plan'!$F$14:$F$21)/1440</f>
        <v>0</v>
      </c>
      <c r="AM17" s="105">
        <f>SUMIF('Training Plan'!$B$14:$B$21,$B15,'Training Plan'!$F$14:$F$21)/1440</f>
        <v>0</v>
      </c>
      <c r="AN17" s="105">
        <f>SUMIF('Training Plan'!$B$14:$B$21,$B15,'Training Plan'!$F$14:$F$21)/1440</f>
        <v>0</v>
      </c>
      <c r="AO17" s="105">
        <f>SUMIF('Training Plan'!$B$14:$B$21,$B15,'Training Plan'!$F$14:$F$21)/1440</f>
        <v>0</v>
      </c>
      <c r="AP17" s="105">
        <f>SUMIF('Training Plan'!$B$14:$B$21,$B15,'Training Plan'!$F$14:$F$21)/1440</f>
        <v>0</v>
      </c>
      <c r="AQ17" s="105">
        <f>SUMIF('Training Plan'!$B$14:$B$21,$B15,'Training Plan'!$F$14:$F$21)/1440</f>
        <v>0</v>
      </c>
      <c r="AR17" s="105">
        <f>SUMIF('Training Plan'!$B$14:$B$21,$B15,'Training Plan'!$F$14:$F$21)/1440</f>
        <v>0</v>
      </c>
      <c r="AS17" s="105">
        <f>SUMIF('Training Plan'!$B$14:$B$21,$B15,'Training Plan'!$F$14:$F$21)/1440</f>
        <v>0</v>
      </c>
      <c r="AT17" s="105">
        <f>SUMIF('Training Plan'!$B$14:$B$21,$B15,'Training Plan'!$F$14:$F$21)/1440</f>
        <v>0</v>
      </c>
      <c r="AU17" s="105">
        <f>SUMIF('Training Plan'!$B$14:$B$21,$B15,'Training Plan'!$F$14:$F$21)/1440</f>
        <v>0</v>
      </c>
      <c r="AV17" s="105">
        <f>SUMIF('Training Plan'!$B$14:$B$21,$B15,'Training Plan'!$F$14:$F$21)/1440</f>
        <v>0</v>
      </c>
      <c r="AW17" s="105">
        <f>SUMIF('Training Plan'!$B$14:$B$21,$B15,'Training Plan'!$F$14:$F$21)/1440</f>
        <v>0</v>
      </c>
      <c r="AX17" s="105">
        <f>SUMIF('Training Plan'!$B$14:$B$21,$B15,'Training Plan'!$F$14:$F$21)/1440</f>
        <v>0</v>
      </c>
      <c r="AY17" s="105">
        <f>SUMIF('Training Plan'!$B$14:$B$21,$B15,'Training Plan'!$F$14:$F$21)/1440</f>
        <v>0</v>
      </c>
      <c r="AZ17" s="105">
        <f>SUMIF('Training Plan'!$B$14:$B$21,$B15,'Training Plan'!$F$14:$F$21)/1440</f>
        <v>0</v>
      </c>
      <c r="BA17" s="105">
        <f>SUMIF('Training Plan'!$B$14:$B$21,$B15,'Training Plan'!$F$14:$F$21)/1440</f>
        <v>0</v>
      </c>
      <c r="BB17" s="105">
        <f>SUMIF('Training Plan'!$B$14:$B$21,$B15,'Training Plan'!$F$14:$F$21)/1440</f>
        <v>0</v>
      </c>
      <c r="BC17" s="105">
        <f>SUMIF('Training Plan'!$B$14:$B$21,$B15,'Training Plan'!$F$14:$F$21)/1440</f>
        <v>0</v>
      </c>
      <c r="BD17" s="106">
        <f>SUMIF('Training Plan'!$B$14:$B$21,$B15,'Training Plan'!$F$14:$F$21)/1440</f>
        <v>0</v>
      </c>
    </row>
    <row r="18" spans="2:56" ht="11.25">
      <c r="B18" s="44"/>
      <c r="C18" s="45" t="s">
        <v>38</v>
      </c>
      <c r="D18" s="46" t="s">
        <v>40</v>
      </c>
      <c r="E18" s="103" t="e">
        <f>SUMIF('Training Plan'!#REF!,$B15,'Training Plan'!#REF!)</f>
        <v>#REF!</v>
      </c>
      <c r="F18" s="103" t="e">
        <f>SUMIF('Training Plan'!#REF!,$B15,'Training Plan'!#REF!)</f>
        <v>#REF!</v>
      </c>
      <c r="G18" s="103" t="e">
        <f>SUMIF('Training Plan'!#REF!,$B15,'Training Plan'!#REF!)</f>
        <v>#REF!</v>
      </c>
      <c r="H18" s="103" t="e">
        <f>SUMIF('Training Plan'!#REF!,$B15,'Training Plan'!#REF!)</f>
        <v>#REF!</v>
      </c>
      <c r="I18" s="103" t="e">
        <f>SUMIF('Training Plan'!#REF!,$B15,'Training Plan'!#REF!)</f>
        <v>#REF!</v>
      </c>
      <c r="J18" s="103" t="e">
        <f>SUMIF('Training Plan'!#REF!,$B15,'Training Plan'!#REF!)</f>
        <v>#REF!</v>
      </c>
      <c r="K18" s="103" t="e">
        <f>SUMIF('Training Plan'!#REF!,$B15,'Training Plan'!#REF!)</f>
        <v>#REF!</v>
      </c>
      <c r="L18" s="103" t="e">
        <f>SUMIF('Training Plan'!#REF!,$B15,'Training Plan'!#REF!)</f>
        <v>#REF!</v>
      </c>
      <c r="M18" s="103" t="e">
        <f>SUMIF('Training Plan'!#REF!,$B15,'Training Plan'!$G$3:$G$471)</f>
        <v>#REF!</v>
      </c>
      <c r="N18" s="103">
        <f>SUMIF('Training Plan'!$B$4:$B$11,$B15,'Training Plan'!$G$4:$G$11)</f>
        <v>0</v>
      </c>
      <c r="O18" s="103">
        <f>SUMIF('Training Plan'!$B$14:$B$21,$B15,'Training Plan'!$G$14:$G$21)</f>
        <v>0</v>
      </c>
      <c r="P18" s="180">
        <f>SUMIF('Training Plan'!$B$24:$B$31,$B15,'Training Plan'!$G$14:$G$31)</f>
        <v>0</v>
      </c>
      <c r="Q18" s="180">
        <f>SUMIF('Training Plan'!$B$14:$B$21,$B15,'Training Plan'!$G$14:$G$21)</f>
        <v>0</v>
      </c>
      <c r="R18" s="103">
        <f>SUMIF('Training Plan'!$B$14:$B$21,$B15,'Training Plan'!$G$14:$G$21)</f>
        <v>0</v>
      </c>
      <c r="S18" s="103">
        <f>SUMIF('Training Plan'!$B$14:$B$21,$B15,'Training Plan'!$G$14:$G$21)</f>
        <v>0</v>
      </c>
      <c r="T18" s="103">
        <f>SUMIF('Training Plan'!$B$14:$B$21,$B15,'Training Plan'!$G$14:$G$21)</f>
        <v>0</v>
      </c>
      <c r="U18" s="103">
        <f>SUMIF('Training Plan'!$B$14:$B$21,$B15,'Training Plan'!$G$14:$G$21)</f>
        <v>0</v>
      </c>
      <c r="V18" s="103">
        <f>SUMIF('Training Plan'!$B$14:$B$21,$B15,'Training Plan'!$G$14:$G$21)</f>
        <v>0</v>
      </c>
      <c r="W18" s="103">
        <f>SUMIF('Training Plan'!$B$14:$B$21,$B15,'Training Plan'!$G$14:$G$21)</f>
        <v>0</v>
      </c>
      <c r="X18" s="103">
        <f>SUMIF('Training Plan'!$B$14:$B$21,$B15,'Training Plan'!$G$14:$G$21)</f>
        <v>0</v>
      </c>
      <c r="Y18" s="103">
        <f>SUMIF('Training Plan'!$B$14:$B$21,$B15,'Training Plan'!$G$14:$G$21)</f>
        <v>0</v>
      </c>
      <c r="Z18" s="103">
        <f>SUMIF('Training Plan'!$B$14:$B$21,$B15,'Training Plan'!$G$14:$G$21)</f>
        <v>0</v>
      </c>
      <c r="AA18" s="103">
        <f>SUMIF('Training Plan'!$B$14:$B$21,$B15,'Training Plan'!$G$14:$G$21)</f>
        <v>0</v>
      </c>
      <c r="AB18" s="103">
        <f>SUMIF('Training Plan'!$B$14:$B$21,$B15,'Training Plan'!$G$14:$G$21)</f>
        <v>0</v>
      </c>
      <c r="AC18" s="103">
        <f>SUMIF('Training Plan'!$B$14:$B$21,$B15,'Training Plan'!$G$14:$G$21)</f>
        <v>0</v>
      </c>
      <c r="AD18" s="103">
        <f>SUMIF('Training Plan'!$B$14:$B$21,$B15,'Training Plan'!$G$14:$G$21)</f>
        <v>0</v>
      </c>
      <c r="AE18" s="103">
        <f>SUMIF('Training Plan'!$B$14:$B$21,$B15,'Training Plan'!$G$14:$G$21)</f>
        <v>0</v>
      </c>
      <c r="AF18" s="103">
        <f>SUMIF('Training Plan'!$B$14:$B$21,$B15,'Training Plan'!$G$14:$G$21)</f>
        <v>0</v>
      </c>
      <c r="AG18" s="103">
        <f>SUMIF('Training Plan'!$B$14:$B$21,$B15,'Training Plan'!$G$14:$G$21)</f>
        <v>0</v>
      </c>
      <c r="AH18" s="103">
        <f>SUMIF('Training Plan'!$B$14:$B$21,$B15,'Training Plan'!$G$14:$G$21)</f>
        <v>0</v>
      </c>
      <c r="AI18" s="103">
        <f>SUMIF('Training Plan'!$B$14:$B$21,$B15,'Training Plan'!$G$14:$G$21)</f>
        <v>0</v>
      </c>
      <c r="AJ18" s="103">
        <f>SUMIF('Training Plan'!$B$14:$B$21,$B15,'Training Plan'!$G$14:$G$21)</f>
        <v>0</v>
      </c>
      <c r="AK18" s="103">
        <f>SUMIF('Training Plan'!$B$14:$B$21,$B15,'Training Plan'!$G$14:$G$21)</f>
        <v>0</v>
      </c>
      <c r="AL18" s="103">
        <f>SUMIF('Training Plan'!$B$14:$B$21,$B15,'Training Plan'!$G$14:$G$21)</f>
        <v>0</v>
      </c>
      <c r="AM18" s="103">
        <f>SUMIF('Training Plan'!$B$14:$B$21,$B15,'Training Plan'!$G$14:$G$21)</f>
        <v>0</v>
      </c>
      <c r="AN18" s="103">
        <f>SUMIF('Training Plan'!$B$14:$B$21,$B15,'Training Plan'!$G$14:$G$21)</f>
        <v>0</v>
      </c>
      <c r="AO18" s="103">
        <f>SUMIF('Training Plan'!$B$14:$B$21,$B15,'Training Plan'!$G$14:$G$21)</f>
        <v>0</v>
      </c>
      <c r="AP18" s="103">
        <f>SUMIF('Training Plan'!$B$14:$B$21,$B15,'Training Plan'!$G$14:$G$21)</f>
        <v>0</v>
      </c>
      <c r="AQ18" s="103">
        <f>SUMIF('Training Plan'!$B$14:$B$21,$B15,'Training Plan'!$G$14:$G$21)</f>
        <v>0</v>
      </c>
      <c r="AR18" s="103">
        <f>SUMIF('Training Plan'!$B$14:$B$21,$B15,'Training Plan'!$G$14:$G$21)</f>
        <v>0</v>
      </c>
      <c r="AS18" s="103">
        <f>SUMIF('Training Plan'!$B$14:$B$21,$B15,'Training Plan'!$G$14:$G$21)</f>
        <v>0</v>
      </c>
      <c r="AT18" s="103">
        <f>SUMIF('Training Plan'!$B$14:$B$21,$B15,'Training Plan'!$G$14:$G$21)</f>
        <v>0</v>
      </c>
      <c r="AU18" s="103">
        <f>SUMIF('Training Plan'!$B$14:$B$21,$B15,'Training Plan'!$G$14:$G$21)</f>
        <v>0</v>
      </c>
      <c r="AV18" s="103">
        <f>SUMIF('Training Plan'!$B$14:$B$21,$B15,'Training Plan'!$G$14:$G$21)</f>
        <v>0</v>
      </c>
      <c r="AW18" s="103">
        <f>SUMIF('Training Plan'!$B$14:$B$21,$B15,'Training Plan'!$G$14:$G$21)</f>
        <v>0</v>
      </c>
      <c r="AX18" s="103">
        <f>SUMIF('Training Plan'!$B$14:$B$21,$B15,'Training Plan'!$G$14:$G$21)</f>
        <v>0</v>
      </c>
      <c r="AY18" s="103">
        <f>SUMIF('Training Plan'!$B$14:$B$21,$B15,'Training Plan'!$G$14:$G$21)</f>
        <v>0</v>
      </c>
      <c r="AZ18" s="103">
        <f>SUMIF('Training Plan'!$B$14:$B$21,$B15,'Training Plan'!$G$14:$G$21)</f>
        <v>0</v>
      </c>
      <c r="BA18" s="103">
        <f>SUMIF('Training Plan'!$B$14:$B$21,$B15,'Training Plan'!$G$14:$G$21)</f>
        <v>0</v>
      </c>
      <c r="BB18" s="103">
        <f>SUMIF('Training Plan'!$B$14:$B$21,$B15,'Training Plan'!$G$14:$G$21)</f>
        <v>0</v>
      </c>
      <c r="BC18" s="103">
        <f>SUMIF('Training Plan'!$B$14:$B$21,$B15,'Training Plan'!$G$14:$G$21)</f>
        <v>0</v>
      </c>
      <c r="BD18" s="104">
        <f>SUMIF('Training Plan'!$B$14:$B$21,$B15,'Training Plan'!$G$14:$G$21)</f>
        <v>0</v>
      </c>
    </row>
    <row r="19" spans="2:56" ht="11.25">
      <c r="B19" s="47"/>
      <c r="C19" s="48"/>
      <c r="D19" s="49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2"/>
    </row>
    <row r="20" spans="2:56" ht="11.25">
      <c r="B20" s="41" t="str">
        <f>Discipline4</f>
        <v>Gym</v>
      </c>
      <c r="C20" s="42" t="s">
        <v>37</v>
      </c>
      <c r="D20" s="43" t="s">
        <v>39</v>
      </c>
      <c r="E20" s="103" t="e">
        <f>COUNTIF('Training Plan'!#REF!,$B20)</f>
        <v>#REF!</v>
      </c>
      <c r="F20" s="103" t="e">
        <f>COUNTIF('Training Plan'!#REF!,$B20)</f>
        <v>#REF!</v>
      </c>
      <c r="G20" s="103" t="e">
        <f>COUNTIF('Training Plan'!#REF!,$B20)</f>
        <v>#REF!</v>
      </c>
      <c r="H20" s="103" t="e">
        <f>COUNTIF('Training Plan'!#REF!,$B20)</f>
        <v>#REF!</v>
      </c>
      <c r="I20" s="103" t="e">
        <f>COUNTIF('Training Plan'!#REF!,$B20)</f>
        <v>#REF!</v>
      </c>
      <c r="J20" s="103" t="e">
        <f>COUNTIF('Training Plan'!#REF!,$B20)</f>
        <v>#REF!</v>
      </c>
      <c r="K20" s="103" t="e">
        <f>COUNTIF('Training Plan'!#REF!,$B20)</f>
        <v>#REF!</v>
      </c>
      <c r="L20" s="103" t="e">
        <f>COUNTIF('Training Plan'!#REF!,$B20)</f>
        <v>#REF!</v>
      </c>
      <c r="M20" s="103" t="e">
        <f>COUNTIF('Training Plan'!#REF!,$B20)</f>
        <v>#REF!</v>
      </c>
      <c r="N20" s="103">
        <f>COUNTIF('Training Plan'!$B$4:$B$11,$B20)</f>
        <v>2</v>
      </c>
      <c r="O20" s="103">
        <f>COUNTIF('Training Plan'!$B$14:$B$21,$B20)</f>
        <v>1</v>
      </c>
      <c r="P20" s="180">
        <f>COUNTIF('Training Plan'!$B$24:$B$31,$B20)</f>
        <v>1</v>
      </c>
      <c r="Q20" s="180">
        <f>COUNTIF('Training Plan'!$B$14:$B$21,$B20)</f>
        <v>1</v>
      </c>
      <c r="R20" s="103">
        <f>COUNTIF('Training Plan'!$B$14:$B$21,$B20)</f>
        <v>1</v>
      </c>
      <c r="S20" s="103">
        <f>COUNTIF('Training Plan'!$B$14:$B$21,$B20)</f>
        <v>1</v>
      </c>
      <c r="T20" s="103">
        <f>COUNTIF('Training Plan'!$B$14:$B$21,$B20)</f>
        <v>1</v>
      </c>
      <c r="U20" s="103">
        <f>COUNTIF('Training Plan'!$B$14:$B$21,$B20)</f>
        <v>1</v>
      </c>
      <c r="V20" s="103">
        <f>COUNTIF('Training Plan'!$B$14:$B$21,$B20)</f>
        <v>1</v>
      </c>
      <c r="W20" s="103">
        <f>COUNTIF('Training Plan'!$B$14:$B$21,$B20)</f>
        <v>1</v>
      </c>
      <c r="X20" s="103">
        <f>COUNTIF('Training Plan'!$B$14:$B$21,$B20)</f>
        <v>1</v>
      </c>
      <c r="Y20" s="103">
        <f>COUNTIF('Training Plan'!$B$14:$B$21,$B20)</f>
        <v>1</v>
      </c>
      <c r="Z20" s="103">
        <f>COUNTIF('Training Plan'!$B$14:$B$21,$B20)</f>
        <v>1</v>
      </c>
      <c r="AA20" s="103">
        <f>COUNTIF('Training Plan'!$B$14:$B$21,$B20)</f>
        <v>1</v>
      </c>
      <c r="AB20" s="103">
        <f>COUNTIF('Training Plan'!$B$14:$B$21,$B20)</f>
        <v>1</v>
      </c>
      <c r="AC20" s="103">
        <f>COUNTIF('Training Plan'!$B$14:$B$21,$B20)</f>
        <v>1</v>
      </c>
      <c r="AD20" s="103">
        <f>COUNTIF('Training Plan'!$B$14:$B$21,$B20)</f>
        <v>1</v>
      </c>
      <c r="AE20" s="103">
        <f>COUNTIF('Training Plan'!$B$14:$B$21,$B20)</f>
        <v>1</v>
      </c>
      <c r="AF20" s="103">
        <f>COUNTIF('Training Plan'!$B$14:$B$21,$B20)</f>
        <v>1</v>
      </c>
      <c r="AG20" s="103">
        <f>COUNTIF('Training Plan'!$B$14:$B$21,$B20)</f>
        <v>1</v>
      </c>
      <c r="AH20" s="103">
        <f>COUNTIF('Training Plan'!$B$14:$B$21,$B20)</f>
        <v>1</v>
      </c>
      <c r="AI20" s="103">
        <f>COUNTIF('Training Plan'!$B$14:$B$21,$B20)</f>
        <v>1</v>
      </c>
      <c r="AJ20" s="103">
        <f>COUNTIF('Training Plan'!$B$14:$B$21,$B20)</f>
        <v>1</v>
      </c>
      <c r="AK20" s="103">
        <f>COUNTIF('Training Plan'!$B$14:$B$21,$B20)</f>
        <v>1</v>
      </c>
      <c r="AL20" s="103">
        <f>COUNTIF('Training Plan'!$B$14:$B$21,$B20)</f>
        <v>1</v>
      </c>
      <c r="AM20" s="103">
        <f>COUNTIF('Training Plan'!$B$14:$B$21,$B20)</f>
        <v>1</v>
      </c>
      <c r="AN20" s="103">
        <f>COUNTIF('Training Plan'!$B$14:$B$21,$B20)</f>
        <v>1</v>
      </c>
      <c r="AO20" s="103">
        <f>COUNTIF('Training Plan'!$B$14:$B$21,$B20)</f>
        <v>1</v>
      </c>
      <c r="AP20" s="103">
        <f>COUNTIF('Training Plan'!$B$14:$B$21,$B20)</f>
        <v>1</v>
      </c>
      <c r="AQ20" s="103">
        <f>COUNTIF('Training Plan'!$B$14:$B$21,$B20)</f>
        <v>1</v>
      </c>
      <c r="AR20" s="103">
        <f>COUNTIF('Training Plan'!$B$14:$B$21,$B20)</f>
        <v>1</v>
      </c>
      <c r="AS20" s="103">
        <f>COUNTIF('Training Plan'!$B$14:$B$21,$B20)</f>
        <v>1</v>
      </c>
      <c r="AT20" s="103">
        <f>COUNTIF('Training Plan'!$B$14:$B$21,$B20)</f>
        <v>1</v>
      </c>
      <c r="AU20" s="103">
        <f>COUNTIF('Training Plan'!$B$14:$B$21,$B20)</f>
        <v>1</v>
      </c>
      <c r="AV20" s="103">
        <f>COUNTIF('Training Plan'!$B$14:$B$21,$B20)</f>
        <v>1</v>
      </c>
      <c r="AW20" s="103">
        <f>COUNTIF('Training Plan'!$B$14:$B$21,$B20)</f>
        <v>1</v>
      </c>
      <c r="AX20" s="103">
        <f>COUNTIF('Training Plan'!$B$14:$B$21,$B20)</f>
        <v>1</v>
      </c>
      <c r="AY20" s="103">
        <f>COUNTIF('Training Plan'!$B$14:$B$21,$B20)</f>
        <v>1</v>
      </c>
      <c r="AZ20" s="103">
        <f>COUNTIF('Training Plan'!$B$14:$B$21,$B20)</f>
        <v>1</v>
      </c>
      <c r="BA20" s="103">
        <f>COUNTIF('Training Plan'!$B$14:$B$21,$B20)</f>
        <v>1</v>
      </c>
      <c r="BB20" s="103">
        <f>COUNTIF('Training Plan'!$B$14:$B$21,$B20)</f>
        <v>1</v>
      </c>
      <c r="BC20" s="103">
        <f>COUNTIF('Training Plan'!$B$14:$B$21,$B20)</f>
        <v>1</v>
      </c>
      <c r="BD20" s="104">
        <f>COUNTIF('Training Plan'!$B$14:$B$21,$B20)</f>
        <v>1</v>
      </c>
    </row>
    <row r="21" spans="2:56" ht="11.25">
      <c r="B21" s="44"/>
      <c r="C21" s="45" t="s">
        <v>77</v>
      </c>
      <c r="D21" s="46" t="s">
        <v>39</v>
      </c>
      <c r="E21" s="105" t="e">
        <f>SUMIF('Training Plan'!#REF!,$B20,'Training Plan'!#REF!)/1440</f>
        <v>#REF!</v>
      </c>
      <c r="F21" s="105" t="e">
        <f>SUMIF('Training Plan'!#REF!,$B20,'Training Plan'!#REF!)/1440</f>
        <v>#REF!</v>
      </c>
      <c r="G21" s="105" t="e">
        <f>SUMIF('Training Plan'!#REF!,$B20,'Training Plan'!#REF!)/1440</f>
        <v>#REF!</v>
      </c>
      <c r="H21" s="105" t="e">
        <f>SUMIF('Training Plan'!#REF!,$B20,'Training Plan'!#REF!)/1440</f>
        <v>#REF!</v>
      </c>
      <c r="I21" s="105" t="e">
        <f>SUMIF('Training Plan'!#REF!,$B20,'Training Plan'!#REF!)/1440</f>
        <v>#REF!</v>
      </c>
      <c r="J21" s="105" t="e">
        <f>SUMIF('Training Plan'!#REF!,$B20,'Training Plan'!#REF!)/1440</f>
        <v>#REF!</v>
      </c>
      <c r="K21" s="105" t="e">
        <f>SUMIF('Training Plan'!#REF!,$B20,'Training Plan'!#REF!)/1440</f>
        <v>#REF!</v>
      </c>
      <c r="L21" s="105" t="e">
        <f>SUMIF('Training Plan'!#REF!,$B20,'Training Plan'!#REF!)/1440</f>
        <v>#REF!</v>
      </c>
      <c r="M21" s="105" t="e">
        <f>SUMIF('Training Plan'!#REF!,$B20,'Training Plan'!$E$3:$E$471)/1440</f>
        <v>#REF!</v>
      </c>
      <c r="N21" s="105">
        <f>SUMIF('Training Plan'!$B$4:$B$11,$B20,'Training Plan'!$E$4:$E$11)/1440</f>
        <v>0.05555555555555555</v>
      </c>
      <c r="O21" s="105">
        <f>SUMIF('Training Plan'!$B$14:$B$21,$B20,'Training Plan'!$E$14:$E$21)/1440</f>
        <v>0.027777777777777776</v>
      </c>
      <c r="P21" s="181">
        <f>SUMIF('Training Plan'!$B$24:$B$31,$B20,'Training Plan'!$E$24:$E$31)/1440</f>
        <v>0.027777777777777776</v>
      </c>
      <c r="Q21" s="181">
        <f>SUMIF('Training Plan'!$B$14:$B$21,$B20,'Training Plan'!$E$14:$E$21)/1440</f>
        <v>0.027777777777777776</v>
      </c>
      <c r="R21" s="105">
        <f>SUMIF('Training Plan'!$B$14:$B$21,$B20,'Training Plan'!$E$14:$E$21)/1440</f>
        <v>0.027777777777777776</v>
      </c>
      <c r="S21" s="105">
        <f>SUMIF('Training Plan'!$B$14:$B$21,$B20,'Training Plan'!$E$14:$E$21)/1440</f>
        <v>0.027777777777777776</v>
      </c>
      <c r="T21" s="105">
        <f>SUMIF('Training Plan'!$B$14:$B$21,$B20,'Training Plan'!$E$14:$E$21)/1440</f>
        <v>0.027777777777777776</v>
      </c>
      <c r="U21" s="105">
        <f>SUMIF('Training Plan'!$B$14:$B$21,$B20,'Training Plan'!$E$14:$E$21)/1440</f>
        <v>0.027777777777777776</v>
      </c>
      <c r="V21" s="105">
        <f>SUMIF('Training Plan'!$B$14:$B$21,$B20,'Training Plan'!$E$14:$E$21)/1440</f>
        <v>0.027777777777777776</v>
      </c>
      <c r="W21" s="105">
        <f>SUMIF('Training Plan'!$B$14:$B$21,$B20,'Training Plan'!$E$14:$E$21)/1440</f>
        <v>0.027777777777777776</v>
      </c>
      <c r="X21" s="105">
        <f>SUMIF('Training Plan'!$B$14:$B$21,$B20,'Training Plan'!$E$14:$E$21)/1440</f>
        <v>0.027777777777777776</v>
      </c>
      <c r="Y21" s="105">
        <f>SUMIF('Training Plan'!$B$14:$B$21,$B20,'Training Plan'!$E$14:$E$21)/1440</f>
        <v>0.027777777777777776</v>
      </c>
      <c r="Z21" s="105">
        <f>SUMIF('Training Plan'!$B$14:$B$21,$B20,'Training Plan'!$E$14:$E$21)/1440</f>
        <v>0.027777777777777776</v>
      </c>
      <c r="AA21" s="105">
        <f>SUMIF('Training Plan'!$B$14:$B$21,$B20,'Training Plan'!$E$14:$E$21)/1440</f>
        <v>0.027777777777777776</v>
      </c>
      <c r="AB21" s="105">
        <f>SUMIF('Training Plan'!$B$14:$B$21,$B20,'Training Plan'!$E$14:$E$21)/1440</f>
        <v>0.027777777777777776</v>
      </c>
      <c r="AC21" s="105">
        <f>SUMIF('Training Plan'!$B$14:$B$21,$B20,'Training Plan'!$E$14:$E$21)/1440</f>
        <v>0.027777777777777776</v>
      </c>
      <c r="AD21" s="105">
        <f>SUMIF('Training Plan'!$B$14:$B$21,$B20,'Training Plan'!$E$14:$E$21)/1440</f>
        <v>0.027777777777777776</v>
      </c>
      <c r="AE21" s="105">
        <f>SUMIF('Training Plan'!$B$14:$B$21,$B20,'Training Plan'!$E$14:$E$21)/1440</f>
        <v>0.027777777777777776</v>
      </c>
      <c r="AF21" s="105">
        <f>SUMIF('Training Plan'!$B$14:$B$21,$B20,'Training Plan'!$E$14:$E$21)/1440</f>
        <v>0.027777777777777776</v>
      </c>
      <c r="AG21" s="105">
        <f>SUMIF('Training Plan'!$B$14:$B$21,$B20,'Training Plan'!$E$14:$E$21)/1440</f>
        <v>0.027777777777777776</v>
      </c>
      <c r="AH21" s="105">
        <f>SUMIF('Training Plan'!$B$14:$B$21,$B20,'Training Plan'!$E$14:$E$21)/1440</f>
        <v>0.027777777777777776</v>
      </c>
      <c r="AI21" s="105">
        <f>SUMIF('Training Plan'!$B$14:$B$21,$B20,'Training Plan'!$E$14:$E$21)/1440</f>
        <v>0.027777777777777776</v>
      </c>
      <c r="AJ21" s="105">
        <f>SUMIF('Training Plan'!$B$14:$B$21,$B20,'Training Plan'!$E$14:$E$21)/1440</f>
        <v>0.027777777777777776</v>
      </c>
      <c r="AK21" s="105">
        <f>SUMIF('Training Plan'!$B$14:$B$21,$B20,'Training Plan'!$E$14:$E$21)/1440</f>
        <v>0.027777777777777776</v>
      </c>
      <c r="AL21" s="105">
        <f>SUMIF('Training Plan'!$B$14:$B$21,$B20,'Training Plan'!$E$14:$E$21)/1440</f>
        <v>0.027777777777777776</v>
      </c>
      <c r="AM21" s="105">
        <f>SUMIF('Training Plan'!$B$14:$B$21,$B20,'Training Plan'!$E$14:$E$21)/1440</f>
        <v>0.027777777777777776</v>
      </c>
      <c r="AN21" s="105">
        <f>SUMIF('Training Plan'!$B$14:$B$21,$B20,'Training Plan'!$E$14:$E$21)/1440</f>
        <v>0.027777777777777776</v>
      </c>
      <c r="AO21" s="105">
        <f>SUMIF('Training Plan'!$B$14:$B$21,$B20,'Training Plan'!$E$14:$E$21)/1440</f>
        <v>0.027777777777777776</v>
      </c>
      <c r="AP21" s="105">
        <f>SUMIF('Training Plan'!$B$14:$B$21,$B20,'Training Plan'!$E$14:$E$21)/1440</f>
        <v>0.027777777777777776</v>
      </c>
      <c r="AQ21" s="105">
        <f>SUMIF('Training Plan'!$B$14:$B$21,$B20,'Training Plan'!$E$14:$E$21)/1440</f>
        <v>0.027777777777777776</v>
      </c>
      <c r="AR21" s="105">
        <f>SUMIF('Training Plan'!$B$14:$B$21,$B20,'Training Plan'!$E$14:$E$21)/1440</f>
        <v>0.027777777777777776</v>
      </c>
      <c r="AS21" s="105">
        <f>SUMIF('Training Plan'!$B$14:$B$21,$B20,'Training Plan'!$E$14:$E$21)/1440</f>
        <v>0.027777777777777776</v>
      </c>
      <c r="AT21" s="105">
        <f>SUMIF('Training Plan'!$B$14:$B$21,$B20,'Training Plan'!$E$14:$E$21)/1440</f>
        <v>0.027777777777777776</v>
      </c>
      <c r="AU21" s="105">
        <f>SUMIF('Training Plan'!$B$14:$B$21,$B20,'Training Plan'!$E$14:$E$21)/1440</f>
        <v>0.027777777777777776</v>
      </c>
      <c r="AV21" s="105">
        <f>SUMIF('Training Plan'!$B$14:$B$21,$B20,'Training Plan'!$E$14:$E$21)/1440</f>
        <v>0.027777777777777776</v>
      </c>
      <c r="AW21" s="105">
        <f>SUMIF('Training Plan'!$B$14:$B$21,$B20,'Training Plan'!$E$14:$E$21)/1440</f>
        <v>0.027777777777777776</v>
      </c>
      <c r="AX21" s="105">
        <f>SUMIF('Training Plan'!$B$14:$B$21,$B20,'Training Plan'!$E$14:$E$21)/1440</f>
        <v>0.027777777777777776</v>
      </c>
      <c r="AY21" s="105">
        <f>SUMIF('Training Plan'!$B$14:$B$21,$B20,'Training Plan'!$E$14:$E$21)/1440</f>
        <v>0.027777777777777776</v>
      </c>
      <c r="AZ21" s="105">
        <f>SUMIF('Training Plan'!$B$14:$B$21,$B20,'Training Plan'!$E$14:$E$21)/1440</f>
        <v>0.027777777777777776</v>
      </c>
      <c r="BA21" s="105">
        <f>SUMIF('Training Plan'!$B$14:$B$21,$B20,'Training Plan'!$E$14:$E$21)/1440</f>
        <v>0.027777777777777776</v>
      </c>
      <c r="BB21" s="105">
        <f>SUMIF('Training Plan'!$B$14:$B$21,$B20,'Training Plan'!$E$14:$E$21)/1440</f>
        <v>0.027777777777777776</v>
      </c>
      <c r="BC21" s="105">
        <f>SUMIF('Training Plan'!$B$14:$B$21,$B20,'Training Plan'!$E$14:$E$21)/1440</f>
        <v>0.027777777777777776</v>
      </c>
      <c r="BD21" s="106">
        <f>SUMIF('Training Plan'!$B$14:$B$21,$B20,'Training Plan'!$E$14:$E$21)/1440</f>
        <v>0.027777777777777776</v>
      </c>
    </row>
    <row r="22" spans="2:56" ht="11.25">
      <c r="B22" s="44"/>
      <c r="C22" s="45"/>
      <c r="D22" s="46" t="s">
        <v>40</v>
      </c>
      <c r="E22" s="105" t="e">
        <f>SUMIF('Training Plan'!#REF!,$B20,'Training Plan'!#REF!)/1440</f>
        <v>#REF!</v>
      </c>
      <c r="F22" s="105" t="e">
        <f>SUMIF('Training Plan'!#REF!,$B20,'Training Plan'!#REF!)/1440</f>
        <v>#REF!</v>
      </c>
      <c r="G22" s="105" t="e">
        <f>SUMIF('Training Plan'!#REF!,$B20,'Training Plan'!#REF!)/1440</f>
        <v>#REF!</v>
      </c>
      <c r="H22" s="105" t="e">
        <f>SUMIF('Training Plan'!#REF!,$B20,'Training Plan'!#REF!)/1440</f>
        <v>#REF!</v>
      </c>
      <c r="I22" s="105" t="e">
        <f>SUMIF('Training Plan'!#REF!,$B20,'Training Plan'!#REF!)/1440</f>
        <v>#REF!</v>
      </c>
      <c r="J22" s="105" t="e">
        <f>SUMIF('Training Plan'!#REF!,$B20,'Training Plan'!#REF!)/1440</f>
        <v>#REF!</v>
      </c>
      <c r="K22" s="105" t="e">
        <f>SUMIF('Training Plan'!#REF!,$B20,'Training Plan'!#REF!)/1440</f>
        <v>#REF!</v>
      </c>
      <c r="L22" s="105" t="e">
        <f>SUMIF('Training Plan'!#REF!,$B20,'Training Plan'!#REF!)/1440</f>
        <v>#REF!</v>
      </c>
      <c r="M22" s="105" t="e">
        <f>SUMIF('Training Plan'!#REF!,$B20,'Training Plan'!$F$3:$F$471)/1440</f>
        <v>#REF!</v>
      </c>
      <c r="N22" s="105">
        <f>SUMIF('Training Plan'!$B$4:$B$11,$B20,'Training Plan'!$F$4:$F$11)/1440</f>
        <v>0</v>
      </c>
      <c r="O22" s="105">
        <f>SUMIF('Training Plan'!$B$14:$B$21,$B20,'Training Plan'!$F$14:$F$21)/1440</f>
        <v>0</v>
      </c>
      <c r="P22" s="181">
        <f>SUMIF('Training Plan'!$B$24:$B$31,$B20,'Training Plan'!$F$24:$F$31)/1440</f>
        <v>0</v>
      </c>
      <c r="Q22" s="181">
        <f>SUMIF('Training Plan'!$B$14:$B$21,$B20,'Training Plan'!$F$14:$F$21)/1440</f>
        <v>0</v>
      </c>
      <c r="R22" s="105">
        <f>SUMIF('Training Plan'!$B$14:$B$21,$B20,'Training Plan'!$F$14:$F$21)/1440</f>
        <v>0</v>
      </c>
      <c r="S22" s="105">
        <f>SUMIF('Training Plan'!$B$14:$B$21,$B20,'Training Plan'!$F$14:$F$21)/1440</f>
        <v>0</v>
      </c>
      <c r="T22" s="105">
        <f>SUMIF('Training Plan'!$B$14:$B$21,$B20,'Training Plan'!$F$14:$F$21)/1440</f>
        <v>0</v>
      </c>
      <c r="U22" s="105">
        <f>SUMIF('Training Plan'!$B$14:$B$21,$B20,'Training Plan'!$F$14:$F$21)/1440</f>
        <v>0</v>
      </c>
      <c r="V22" s="105">
        <f>SUMIF('Training Plan'!$B$14:$B$21,$B20,'Training Plan'!$F$14:$F$21)/1440</f>
        <v>0</v>
      </c>
      <c r="W22" s="105">
        <f>SUMIF('Training Plan'!$B$14:$B$21,$B20,'Training Plan'!$F$14:$F$21)/1440</f>
        <v>0</v>
      </c>
      <c r="X22" s="105">
        <f>SUMIF('Training Plan'!$B$14:$B$21,$B20,'Training Plan'!$F$14:$F$21)/1440</f>
        <v>0</v>
      </c>
      <c r="Y22" s="105">
        <f>SUMIF('Training Plan'!$B$14:$B$21,$B20,'Training Plan'!$F$14:$F$21)/1440</f>
        <v>0</v>
      </c>
      <c r="Z22" s="105">
        <f>SUMIF('Training Plan'!$B$14:$B$21,$B20,'Training Plan'!$F$14:$F$21)/1440</f>
        <v>0</v>
      </c>
      <c r="AA22" s="105">
        <f>SUMIF('Training Plan'!$B$14:$B$21,$B20,'Training Plan'!$F$14:$F$21)/1440</f>
        <v>0</v>
      </c>
      <c r="AB22" s="105">
        <f>SUMIF('Training Plan'!$B$14:$B$21,$B20,'Training Plan'!$F$14:$F$21)/1440</f>
        <v>0</v>
      </c>
      <c r="AC22" s="105">
        <f>SUMIF('Training Plan'!$B$14:$B$21,$B20,'Training Plan'!$F$14:$F$21)/1440</f>
        <v>0</v>
      </c>
      <c r="AD22" s="105">
        <f>SUMIF('Training Plan'!$B$14:$B$21,$B20,'Training Plan'!$F$14:$F$21)/1440</f>
        <v>0</v>
      </c>
      <c r="AE22" s="105">
        <f>SUMIF('Training Plan'!$B$14:$B$21,$B20,'Training Plan'!$F$14:$F$21)/1440</f>
        <v>0</v>
      </c>
      <c r="AF22" s="105">
        <f>SUMIF('Training Plan'!$B$14:$B$21,$B20,'Training Plan'!$F$14:$F$21)/1440</f>
        <v>0</v>
      </c>
      <c r="AG22" s="105">
        <f>SUMIF('Training Plan'!$B$14:$B$21,$B20,'Training Plan'!$F$14:$F$21)/1440</f>
        <v>0</v>
      </c>
      <c r="AH22" s="105">
        <f>SUMIF('Training Plan'!$B$14:$B$21,$B20,'Training Plan'!$F$14:$F$21)/1440</f>
        <v>0</v>
      </c>
      <c r="AI22" s="105">
        <f>SUMIF('Training Plan'!$B$14:$B$21,$B20,'Training Plan'!$F$14:$F$21)/1440</f>
        <v>0</v>
      </c>
      <c r="AJ22" s="105">
        <f>SUMIF('Training Plan'!$B$14:$B$21,$B20,'Training Plan'!$F$14:$F$21)/1440</f>
        <v>0</v>
      </c>
      <c r="AK22" s="105">
        <f>SUMIF('Training Plan'!$B$14:$B$21,$B20,'Training Plan'!$F$14:$F$21)/1440</f>
        <v>0</v>
      </c>
      <c r="AL22" s="105">
        <f>SUMIF('Training Plan'!$B$14:$B$21,$B20,'Training Plan'!$F$14:$F$21)/1440</f>
        <v>0</v>
      </c>
      <c r="AM22" s="105">
        <f>SUMIF('Training Plan'!$B$14:$B$21,$B20,'Training Plan'!$F$14:$F$21)/1440</f>
        <v>0</v>
      </c>
      <c r="AN22" s="105">
        <f>SUMIF('Training Plan'!$B$14:$B$21,$B20,'Training Plan'!$F$14:$F$21)/1440</f>
        <v>0</v>
      </c>
      <c r="AO22" s="105">
        <f>SUMIF('Training Plan'!$B$14:$B$21,$B20,'Training Plan'!$F$14:$F$21)/1440</f>
        <v>0</v>
      </c>
      <c r="AP22" s="105">
        <f>SUMIF('Training Plan'!$B$14:$B$21,$B20,'Training Plan'!$F$14:$F$21)/1440</f>
        <v>0</v>
      </c>
      <c r="AQ22" s="105">
        <f>SUMIF('Training Plan'!$B$14:$B$21,$B20,'Training Plan'!$F$14:$F$21)/1440</f>
        <v>0</v>
      </c>
      <c r="AR22" s="105">
        <f>SUMIF('Training Plan'!$B$14:$B$21,$B20,'Training Plan'!$F$14:$F$21)/1440</f>
        <v>0</v>
      </c>
      <c r="AS22" s="105">
        <f>SUMIF('Training Plan'!$B$14:$B$21,$B20,'Training Plan'!$F$14:$F$21)/1440</f>
        <v>0</v>
      </c>
      <c r="AT22" s="105">
        <f>SUMIF('Training Plan'!$B$14:$B$21,$B20,'Training Plan'!$F$14:$F$21)/1440</f>
        <v>0</v>
      </c>
      <c r="AU22" s="105">
        <f>SUMIF('Training Plan'!$B$14:$B$21,$B20,'Training Plan'!$F$14:$F$21)/1440</f>
        <v>0</v>
      </c>
      <c r="AV22" s="105">
        <f>SUMIF('Training Plan'!$B$14:$B$21,$B20,'Training Plan'!$F$14:$F$21)/1440</f>
        <v>0</v>
      </c>
      <c r="AW22" s="105">
        <f>SUMIF('Training Plan'!$B$14:$B$21,$B20,'Training Plan'!$F$14:$F$21)/1440</f>
        <v>0</v>
      </c>
      <c r="AX22" s="105">
        <f>SUMIF('Training Plan'!$B$14:$B$21,$B20,'Training Plan'!$F$14:$F$21)/1440</f>
        <v>0</v>
      </c>
      <c r="AY22" s="105">
        <f>SUMIF('Training Plan'!$B$14:$B$21,$B20,'Training Plan'!$F$14:$F$21)/1440</f>
        <v>0</v>
      </c>
      <c r="AZ22" s="105">
        <f>SUMIF('Training Plan'!$B$14:$B$21,$B20,'Training Plan'!$F$14:$F$21)/1440</f>
        <v>0</v>
      </c>
      <c r="BA22" s="105">
        <f>SUMIF('Training Plan'!$B$14:$B$21,$B20,'Training Plan'!$F$14:$F$21)/1440</f>
        <v>0</v>
      </c>
      <c r="BB22" s="105">
        <f>SUMIF('Training Plan'!$B$14:$B$21,$B20,'Training Plan'!$F$14:$F$21)/1440</f>
        <v>0</v>
      </c>
      <c r="BC22" s="105">
        <f>SUMIF('Training Plan'!$B$14:$B$21,$B20,'Training Plan'!$F$14:$F$21)/1440</f>
        <v>0</v>
      </c>
      <c r="BD22" s="106">
        <f>SUMIF('Training Plan'!$B$14:$B$21,$B20,'Training Plan'!$F$14:$F$21)/1440</f>
        <v>0</v>
      </c>
    </row>
    <row r="23" spans="2:56" ht="11.25">
      <c r="B23" s="44"/>
      <c r="C23" s="45" t="s">
        <v>38</v>
      </c>
      <c r="D23" s="46" t="s">
        <v>40</v>
      </c>
      <c r="E23" s="103" t="e">
        <f>SUMIF('Training Plan'!#REF!,$B20,'Training Plan'!#REF!)</f>
        <v>#REF!</v>
      </c>
      <c r="F23" s="103" t="e">
        <f>SUMIF('Training Plan'!#REF!,$B20,'Training Plan'!#REF!)</f>
        <v>#REF!</v>
      </c>
      <c r="G23" s="103" t="e">
        <f>SUMIF('Training Plan'!#REF!,$B20,'Training Plan'!#REF!)</f>
        <v>#REF!</v>
      </c>
      <c r="H23" s="103" t="e">
        <f>SUMIF('Training Plan'!#REF!,$B20,'Training Plan'!#REF!)</f>
        <v>#REF!</v>
      </c>
      <c r="I23" s="103" t="e">
        <f>SUMIF('Training Plan'!#REF!,$B20,'Training Plan'!#REF!)</f>
        <v>#REF!</v>
      </c>
      <c r="J23" s="103" t="e">
        <f>SUMIF('Training Plan'!#REF!,$B20,'Training Plan'!#REF!)</f>
        <v>#REF!</v>
      </c>
      <c r="K23" s="103" t="e">
        <f>SUMIF('Training Plan'!#REF!,$B20,'Training Plan'!#REF!)</f>
        <v>#REF!</v>
      </c>
      <c r="L23" s="103" t="e">
        <f>SUMIF('Training Plan'!#REF!,$B20,'Training Plan'!#REF!)</f>
        <v>#REF!</v>
      </c>
      <c r="M23" s="103" t="e">
        <f>SUMIF('Training Plan'!#REF!,$B20,'Training Plan'!$G$3:$G$471)</f>
        <v>#REF!</v>
      </c>
      <c r="N23" s="103">
        <f>SUMIF('Training Plan'!$B$4:$B$11,$B20,'Training Plan'!$G$4:$G$11)</f>
        <v>0</v>
      </c>
      <c r="O23" s="103">
        <f>SUMIF('Training Plan'!$B$14:$B$21,$B20,'Training Plan'!$G$14:$G$21)</f>
        <v>0</v>
      </c>
      <c r="P23" s="180">
        <f>SUMIF('Training Plan'!$B$24:$B$31,$B20,'Training Plan'!$G$14:$G$31)</f>
        <v>0</v>
      </c>
      <c r="Q23" s="180">
        <f>SUMIF('Training Plan'!$B$14:$B$21,$B20,'Training Plan'!$G$14:$G$21)</f>
        <v>0</v>
      </c>
      <c r="R23" s="103">
        <f>SUMIF('Training Plan'!$B$14:$B$21,$B20,'Training Plan'!$G$14:$G$21)</f>
        <v>0</v>
      </c>
      <c r="S23" s="103">
        <f>SUMIF('Training Plan'!$B$14:$B$21,$B20,'Training Plan'!$G$14:$G$21)</f>
        <v>0</v>
      </c>
      <c r="T23" s="103">
        <f>SUMIF('Training Plan'!$B$14:$B$21,$B20,'Training Plan'!$G$14:$G$21)</f>
        <v>0</v>
      </c>
      <c r="U23" s="103">
        <f>SUMIF('Training Plan'!$B$14:$B$21,$B20,'Training Plan'!$G$14:$G$21)</f>
        <v>0</v>
      </c>
      <c r="V23" s="103">
        <f>SUMIF('Training Plan'!$B$14:$B$21,$B20,'Training Plan'!$G$14:$G$21)</f>
        <v>0</v>
      </c>
      <c r="W23" s="103">
        <f>SUMIF('Training Plan'!$B$14:$B$21,$B20,'Training Plan'!$G$14:$G$21)</f>
        <v>0</v>
      </c>
      <c r="X23" s="103">
        <f>SUMIF('Training Plan'!$B$14:$B$21,$B20,'Training Plan'!$G$14:$G$21)</f>
        <v>0</v>
      </c>
      <c r="Y23" s="103">
        <f>SUMIF('Training Plan'!$B$14:$B$21,$B20,'Training Plan'!$G$14:$G$21)</f>
        <v>0</v>
      </c>
      <c r="Z23" s="103">
        <f>SUMIF('Training Plan'!$B$14:$B$21,$B20,'Training Plan'!$G$14:$G$21)</f>
        <v>0</v>
      </c>
      <c r="AA23" s="103">
        <f>SUMIF('Training Plan'!$B$14:$B$21,$B20,'Training Plan'!$G$14:$G$21)</f>
        <v>0</v>
      </c>
      <c r="AB23" s="103">
        <f>SUMIF('Training Plan'!$B$14:$B$21,$B20,'Training Plan'!$G$14:$G$21)</f>
        <v>0</v>
      </c>
      <c r="AC23" s="103">
        <f>SUMIF('Training Plan'!$B$14:$B$21,$B20,'Training Plan'!$G$14:$G$21)</f>
        <v>0</v>
      </c>
      <c r="AD23" s="103">
        <f>SUMIF('Training Plan'!$B$14:$B$21,$B20,'Training Plan'!$G$14:$G$21)</f>
        <v>0</v>
      </c>
      <c r="AE23" s="103">
        <f>SUMIF('Training Plan'!$B$14:$B$21,$B20,'Training Plan'!$G$14:$G$21)</f>
        <v>0</v>
      </c>
      <c r="AF23" s="103">
        <f>SUMIF('Training Plan'!$B$14:$B$21,$B20,'Training Plan'!$G$14:$G$21)</f>
        <v>0</v>
      </c>
      <c r="AG23" s="103">
        <f>SUMIF('Training Plan'!$B$14:$B$21,$B20,'Training Plan'!$G$14:$G$21)</f>
        <v>0</v>
      </c>
      <c r="AH23" s="103">
        <f>SUMIF('Training Plan'!$B$14:$B$21,$B20,'Training Plan'!$G$14:$G$21)</f>
        <v>0</v>
      </c>
      <c r="AI23" s="103">
        <f>SUMIF('Training Plan'!$B$14:$B$21,$B20,'Training Plan'!$G$14:$G$21)</f>
        <v>0</v>
      </c>
      <c r="AJ23" s="103">
        <f>SUMIF('Training Plan'!$B$14:$B$21,$B20,'Training Plan'!$G$14:$G$21)</f>
        <v>0</v>
      </c>
      <c r="AK23" s="103">
        <f>SUMIF('Training Plan'!$B$14:$B$21,$B20,'Training Plan'!$G$14:$G$21)</f>
        <v>0</v>
      </c>
      <c r="AL23" s="103">
        <f>SUMIF('Training Plan'!$B$14:$B$21,$B20,'Training Plan'!$G$14:$G$21)</f>
        <v>0</v>
      </c>
      <c r="AM23" s="103">
        <f>SUMIF('Training Plan'!$B$14:$B$21,$B20,'Training Plan'!$G$14:$G$21)</f>
        <v>0</v>
      </c>
      <c r="AN23" s="103">
        <f>SUMIF('Training Plan'!$B$14:$B$21,$B20,'Training Plan'!$G$14:$G$21)</f>
        <v>0</v>
      </c>
      <c r="AO23" s="103">
        <f>SUMIF('Training Plan'!$B$14:$B$21,$B20,'Training Plan'!$G$14:$G$21)</f>
        <v>0</v>
      </c>
      <c r="AP23" s="103">
        <f>SUMIF('Training Plan'!$B$14:$B$21,$B20,'Training Plan'!$G$14:$G$21)</f>
        <v>0</v>
      </c>
      <c r="AQ23" s="103">
        <f>SUMIF('Training Plan'!$B$14:$B$21,$B20,'Training Plan'!$G$14:$G$21)</f>
        <v>0</v>
      </c>
      <c r="AR23" s="103">
        <f>SUMIF('Training Plan'!$B$14:$B$21,$B20,'Training Plan'!$G$14:$G$21)</f>
        <v>0</v>
      </c>
      <c r="AS23" s="103">
        <f>SUMIF('Training Plan'!$B$14:$B$21,$B20,'Training Plan'!$G$14:$G$21)</f>
        <v>0</v>
      </c>
      <c r="AT23" s="103">
        <f>SUMIF('Training Plan'!$B$14:$B$21,$B20,'Training Plan'!$G$14:$G$21)</f>
        <v>0</v>
      </c>
      <c r="AU23" s="103">
        <f>SUMIF('Training Plan'!$B$14:$B$21,$B20,'Training Plan'!$G$14:$G$21)</f>
        <v>0</v>
      </c>
      <c r="AV23" s="103">
        <f>SUMIF('Training Plan'!$B$14:$B$21,$B20,'Training Plan'!$G$14:$G$21)</f>
        <v>0</v>
      </c>
      <c r="AW23" s="103">
        <f>SUMIF('Training Plan'!$B$14:$B$21,$B20,'Training Plan'!$G$14:$G$21)</f>
        <v>0</v>
      </c>
      <c r="AX23" s="103">
        <f>SUMIF('Training Plan'!$B$14:$B$21,$B20,'Training Plan'!$G$14:$G$21)</f>
        <v>0</v>
      </c>
      <c r="AY23" s="103">
        <f>SUMIF('Training Plan'!$B$14:$B$21,$B20,'Training Plan'!$G$14:$G$21)</f>
        <v>0</v>
      </c>
      <c r="AZ23" s="103">
        <f>SUMIF('Training Plan'!$B$14:$B$21,$B20,'Training Plan'!$G$14:$G$21)</f>
        <v>0</v>
      </c>
      <c r="BA23" s="103">
        <f>SUMIF('Training Plan'!$B$14:$B$21,$B20,'Training Plan'!$G$14:$G$21)</f>
        <v>0</v>
      </c>
      <c r="BB23" s="103">
        <f>SUMIF('Training Plan'!$B$14:$B$21,$B20,'Training Plan'!$G$14:$G$21)</f>
        <v>0</v>
      </c>
      <c r="BC23" s="103">
        <f>SUMIF('Training Plan'!$B$14:$B$21,$B20,'Training Plan'!$G$14:$G$21)</f>
        <v>0</v>
      </c>
      <c r="BD23" s="104">
        <f>SUMIF('Training Plan'!$B$14:$B$21,$B20,'Training Plan'!$G$14:$G$21)</f>
        <v>0</v>
      </c>
    </row>
    <row r="24" spans="2:56" ht="11.25">
      <c r="B24" s="47"/>
      <c r="C24" s="48"/>
      <c r="D24" s="4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82"/>
      <c r="Q24" s="18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113"/>
    </row>
    <row r="25" spans="2:56" ht="11.25">
      <c r="B25" s="41" t="s">
        <v>76</v>
      </c>
      <c r="C25" s="42" t="s">
        <v>37</v>
      </c>
      <c r="D25" s="43" t="s">
        <v>39</v>
      </c>
      <c r="E25" s="114" t="e">
        <f>E5+E10+E15+E20</f>
        <v>#REF!</v>
      </c>
      <c r="F25" s="115" t="e">
        <f aca="true" t="shared" si="2" ref="F25:P25">F5+F10+F15+F20</f>
        <v>#REF!</v>
      </c>
      <c r="G25" s="115" t="e">
        <f t="shared" si="2"/>
        <v>#REF!</v>
      </c>
      <c r="H25" s="115" t="e">
        <f t="shared" si="2"/>
        <v>#REF!</v>
      </c>
      <c r="I25" s="115" t="e">
        <f t="shared" si="2"/>
        <v>#REF!</v>
      </c>
      <c r="J25" s="115" t="e">
        <f t="shared" si="2"/>
        <v>#REF!</v>
      </c>
      <c r="K25" s="115" t="e">
        <f t="shared" si="2"/>
        <v>#REF!</v>
      </c>
      <c r="L25" s="115" t="e">
        <f t="shared" si="2"/>
        <v>#REF!</v>
      </c>
      <c r="M25" s="115" t="e">
        <f t="shared" si="2"/>
        <v>#REF!</v>
      </c>
      <c r="N25" s="115">
        <f t="shared" si="2"/>
        <v>5</v>
      </c>
      <c r="O25" s="115">
        <f t="shared" si="2"/>
        <v>6</v>
      </c>
      <c r="P25" s="115">
        <f t="shared" si="2"/>
        <v>6</v>
      </c>
      <c r="Q25" s="115">
        <f aca="true" t="shared" si="3" ref="Q25:BD25">Q5+Q10+Q15+Q20</f>
        <v>6</v>
      </c>
      <c r="R25" s="115">
        <f t="shared" si="3"/>
        <v>6</v>
      </c>
      <c r="S25" s="115">
        <f t="shared" si="3"/>
        <v>6</v>
      </c>
      <c r="T25" s="115">
        <f t="shared" si="3"/>
        <v>6</v>
      </c>
      <c r="U25" s="115">
        <f t="shared" si="3"/>
        <v>6</v>
      </c>
      <c r="V25" s="115">
        <f t="shared" si="3"/>
        <v>6</v>
      </c>
      <c r="W25" s="115">
        <f t="shared" si="3"/>
        <v>6</v>
      </c>
      <c r="X25" s="115">
        <f t="shared" si="3"/>
        <v>6</v>
      </c>
      <c r="Y25" s="115">
        <f t="shared" si="3"/>
        <v>6</v>
      </c>
      <c r="Z25" s="115">
        <f t="shared" si="3"/>
        <v>6</v>
      </c>
      <c r="AA25" s="115">
        <f t="shared" si="3"/>
        <v>6</v>
      </c>
      <c r="AB25" s="115">
        <f t="shared" si="3"/>
        <v>6</v>
      </c>
      <c r="AC25" s="115">
        <f t="shared" si="3"/>
        <v>6</v>
      </c>
      <c r="AD25" s="115">
        <f t="shared" si="3"/>
        <v>6</v>
      </c>
      <c r="AE25" s="115">
        <f t="shared" si="3"/>
        <v>6</v>
      </c>
      <c r="AF25" s="115">
        <f t="shared" si="3"/>
        <v>6</v>
      </c>
      <c r="AG25" s="115">
        <f t="shared" si="3"/>
        <v>6</v>
      </c>
      <c r="AH25" s="115">
        <f t="shared" si="3"/>
        <v>6</v>
      </c>
      <c r="AI25" s="115">
        <f t="shared" si="3"/>
        <v>6</v>
      </c>
      <c r="AJ25" s="115">
        <f t="shared" si="3"/>
        <v>6</v>
      </c>
      <c r="AK25" s="115">
        <f t="shared" si="3"/>
        <v>6</v>
      </c>
      <c r="AL25" s="115">
        <f t="shared" si="3"/>
        <v>6</v>
      </c>
      <c r="AM25" s="115">
        <f t="shared" si="3"/>
        <v>6</v>
      </c>
      <c r="AN25" s="115">
        <f t="shared" si="3"/>
        <v>6</v>
      </c>
      <c r="AO25" s="115">
        <f t="shared" si="3"/>
        <v>6</v>
      </c>
      <c r="AP25" s="115">
        <f t="shared" si="3"/>
        <v>6</v>
      </c>
      <c r="AQ25" s="115">
        <f t="shared" si="3"/>
        <v>6</v>
      </c>
      <c r="AR25" s="115">
        <f t="shared" si="3"/>
        <v>6</v>
      </c>
      <c r="AS25" s="115">
        <f t="shared" si="3"/>
        <v>6</v>
      </c>
      <c r="AT25" s="115">
        <f t="shared" si="3"/>
        <v>6</v>
      </c>
      <c r="AU25" s="115">
        <f t="shared" si="3"/>
        <v>6</v>
      </c>
      <c r="AV25" s="115">
        <f t="shared" si="3"/>
        <v>6</v>
      </c>
      <c r="AW25" s="115">
        <f t="shared" si="3"/>
        <v>6</v>
      </c>
      <c r="AX25" s="115">
        <f t="shared" si="3"/>
        <v>6</v>
      </c>
      <c r="AY25" s="115">
        <f t="shared" si="3"/>
        <v>6</v>
      </c>
      <c r="AZ25" s="115">
        <f t="shared" si="3"/>
        <v>6</v>
      </c>
      <c r="BA25" s="115">
        <f t="shared" si="3"/>
        <v>6</v>
      </c>
      <c r="BB25" s="115">
        <f t="shared" si="3"/>
        <v>6</v>
      </c>
      <c r="BC25" s="115">
        <f t="shared" si="3"/>
        <v>6</v>
      </c>
      <c r="BD25" s="116">
        <f t="shared" si="3"/>
        <v>6</v>
      </c>
    </row>
    <row r="26" spans="2:56" ht="11.25">
      <c r="B26" s="44"/>
      <c r="C26" s="45" t="s">
        <v>77</v>
      </c>
      <c r="D26" s="46" t="s">
        <v>39</v>
      </c>
      <c r="E26" s="117" t="e">
        <f aca="true" t="shared" si="4" ref="E26:P28">E6+E11+E16+E21</f>
        <v>#REF!</v>
      </c>
      <c r="F26" s="118" t="e">
        <f t="shared" si="4"/>
        <v>#REF!</v>
      </c>
      <c r="G26" s="118" t="e">
        <f t="shared" si="4"/>
        <v>#REF!</v>
      </c>
      <c r="H26" s="118" t="e">
        <f t="shared" si="4"/>
        <v>#REF!</v>
      </c>
      <c r="I26" s="118" t="e">
        <f t="shared" si="4"/>
        <v>#REF!</v>
      </c>
      <c r="J26" s="118" t="e">
        <f t="shared" si="4"/>
        <v>#REF!</v>
      </c>
      <c r="K26" s="118" t="e">
        <f t="shared" si="4"/>
        <v>#REF!</v>
      </c>
      <c r="L26" s="118" t="e">
        <f t="shared" si="4"/>
        <v>#REF!</v>
      </c>
      <c r="M26" s="118" t="e">
        <f t="shared" si="4"/>
        <v>#REF!</v>
      </c>
      <c r="N26" s="118">
        <f t="shared" si="4"/>
        <v>0.1909722222222222</v>
      </c>
      <c r="O26" s="118">
        <f t="shared" si="4"/>
        <v>0.4340277777777778</v>
      </c>
      <c r="P26" s="118">
        <f t="shared" si="4"/>
        <v>0.5381944444444444</v>
      </c>
      <c r="Q26" s="118">
        <f aca="true" t="shared" si="5" ref="Q26:BD26">Q6+Q11+Q16+Q21</f>
        <v>0.4340277777777778</v>
      </c>
      <c r="R26" s="118">
        <f t="shared" si="5"/>
        <v>0.4340277777777778</v>
      </c>
      <c r="S26" s="118">
        <f t="shared" si="5"/>
        <v>0.4340277777777778</v>
      </c>
      <c r="T26" s="118">
        <f t="shared" si="5"/>
        <v>0.4340277777777778</v>
      </c>
      <c r="U26" s="118">
        <f t="shared" si="5"/>
        <v>0.4340277777777778</v>
      </c>
      <c r="V26" s="118">
        <f t="shared" si="5"/>
        <v>0.4340277777777778</v>
      </c>
      <c r="W26" s="118">
        <f t="shared" si="5"/>
        <v>0.4340277777777778</v>
      </c>
      <c r="X26" s="118">
        <f t="shared" si="5"/>
        <v>0.4340277777777778</v>
      </c>
      <c r="Y26" s="118">
        <f t="shared" si="5"/>
        <v>0.4340277777777778</v>
      </c>
      <c r="Z26" s="118">
        <f t="shared" si="5"/>
        <v>0.4340277777777778</v>
      </c>
      <c r="AA26" s="118">
        <f t="shared" si="5"/>
        <v>0.4340277777777778</v>
      </c>
      <c r="AB26" s="118">
        <f t="shared" si="5"/>
        <v>0.4340277777777778</v>
      </c>
      <c r="AC26" s="118">
        <f t="shared" si="5"/>
        <v>0.4340277777777778</v>
      </c>
      <c r="AD26" s="118">
        <f t="shared" si="5"/>
        <v>0.4340277777777778</v>
      </c>
      <c r="AE26" s="118">
        <f t="shared" si="5"/>
        <v>0.4340277777777778</v>
      </c>
      <c r="AF26" s="118">
        <f t="shared" si="5"/>
        <v>0.4340277777777778</v>
      </c>
      <c r="AG26" s="118">
        <f t="shared" si="5"/>
        <v>0.4340277777777778</v>
      </c>
      <c r="AH26" s="118">
        <f t="shared" si="5"/>
        <v>0.4340277777777778</v>
      </c>
      <c r="AI26" s="118">
        <f t="shared" si="5"/>
        <v>0.4340277777777778</v>
      </c>
      <c r="AJ26" s="118">
        <f t="shared" si="5"/>
        <v>0.4340277777777778</v>
      </c>
      <c r="AK26" s="118">
        <f t="shared" si="5"/>
        <v>0.4340277777777778</v>
      </c>
      <c r="AL26" s="118">
        <f t="shared" si="5"/>
        <v>0.4340277777777778</v>
      </c>
      <c r="AM26" s="118">
        <f t="shared" si="5"/>
        <v>0.4340277777777778</v>
      </c>
      <c r="AN26" s="118">
        <f t="shared" si="5"/>
        <v>0.4340277777777778</v>
      </c>
      <c r="AO26" s="118">
        <f t="shared" si="5"/>
        <v>0.4340277777777778</v>
      </c>
      <c r="AP26" s="118">
        <f t="shared" si="5"/>
        <v>0.4340277777777778</v>
      </c>
      <c r="AQ26" s="118">
        <f t="shared" si="5"/>
        <v>0.4340277777777778</v>
      </c>
      <c r="AR26" s="118">
        <f t="shared" si="5"/>
        <v>0.4340277777777778</v>
      </c>
      <c r="AS26" s="118">
        <f t="shared" si="5"/>
        <v>0.4340277777777778</v>
      </c>
      <c r="AT26" s="118">
        <f t="shared" si="5"/>
        <v>0.4340277777777778</v>
      </c>
      <c r="AU26" s="118">
        <f t="shared" si="5"/>
        <v>0.4340277777777778</v>
      </c>
      <c r="AV26" s="118">
        <f t="shared" si="5"/>
        <v>0.4340277777777778</v>
      </c>
      <c r="AW26" s="118">
        <f t="shared" si="5"/>
        <v>0.4340277777777778</v>
      </c>
      <c r="AX26" s="118">
        <f t="shared" si="5"/>
        <v>0.4340277777777778</v>
      </c>
      <c r="AY26" s="118">
        <f t="shared" si="5"/>
        <v>0.4340277777777778</v>
      </c>
      <c r="AZ26" s="118">
        <f t="shared" si="5"/>
        <v>0.4340277777777778</v>
      </c>
      <c r="BA26" s="118">
        <f t="shared" si="5"/>
        <v>0.4340277777777778</v>
      </c>
      <c r="BB26" s="118">
        <f t="shared" si="5"/>
        <v>0.4340277777777778</v>
      </c>
      <c r="BC26" s="118">
        <f t="shared" si="5"/>
        <v>0.4340277777777778</v>
      </c>
      <c r="BD26" s="119">
        <f t="shared" si="5"/>
        <v>0.4340277777777778</v>
      </c>
    </row>
    <row r="27" spans="2:56" ht="11.25">
      <c r="B27" s="44"/>
      <c r="C27" s="45"/>
      <c r="D27" s="46" t="s">
        <v>40</v>
      </c>
      <c r="E27" s="117" t="e">
        <f t="shared" si="4"/>
        <v>#REF!</v>
      </c>
      <c r="F27" s="118" t="e">
        <f t="shared" si="4"/>
        <v>#REF!</v>
      </c>
      <c r="G27" s="118" t="e">
        <f t="shared" si="4"/>
        <v>#REF!</v>
      </c>
      <c r="H27" s="118" t="e">
        <f t="shared" si="4"/>
        <v>#REF!</v>
      </c>
      <c r="I27" s="118" t="e">
        <f t="shared" si="4"/>
        <v>#REF!</v>
      </c>
      <c r="J27" s="118" t="e">
        <f t="shared" si="4"/>
        <v>#REF!</v>
      </c>
      <c r="K27" s="118" t="e">
        <f t="shared" si="4"/>
        <v>#REF!</v>
      </c>
      <c r="L27" s="118" t="e">
        <f t="shared" si="4"/>
        <v>#REF!</v>
      </c>
      <c r="M27" s="118" t="e">
        <f t="shared" si="4"/>
        <v>#REF!</v>
      </c>
      <c r="N27" s="118">
        <f t="shared" si="4"/>
        <v>0</v>
      </c>
      <c r="O27" s="118">
        <f t="shared" si="4"/>
        <v>0</v>
      </c>
      <c r="P27" s="118">
        <f t="shared" si="4"/>
        <v>0</v>
      </c>
      <c r="Q27" s="118">
        <f aca="true" t="shared" si="6" ref="Q27:BD27">Q7+Q12+Q17+Q22</f>
        <v>0</v>
      </c>
      <c r="R27" s="118">
        <f t="shared" si="6"/>
        <v>0</v>
      </c>
      <c r="S27" s="118">
        <f t="shared" si="6"/>
        <v>0</v>
      </c>
      <c r="T27" s="118">
        <f t="shared" si="6"/>
        <v>0</v>
      </c>
      <c r="U27" s="118">
        <f t="shared" si="6"/>
        <v>0</v>
      </c>
      <c r="V27" s="118">
        <f t="shared" si="6"/>
        <v>0</v>
      </c>
      <c r="W27" s="118">
        <f t="shared" si="6"/>
        <v>0</v>
      </c>
      <c r="X27" s="118">
        <f t="shared" si="6"/>
        <v>0</v>
      </c>
      <c r="Y27" s="118">
        <f t="shared" si="6"/>
        <v>0</v>
      </c>
      <c r="Z27" s="118">
        <f t="shared" si="6"/>
        <v>0</v>
      </c>
      <c r="AA27" s="118">
        <f t="shared" si="6"/>
        <v>0</v>
      </c>
      <c r="AB27" s="118">
        <f t="shared" si="6"/>
        <v>0</v>
      </c>
      <c r="AC27" s="118">
        <f t="shared" si="6"/>
        <v>0</v>
      </c>
      <c r="AD27" s="118">
        <f t="shared" si="6"/>
        <v>0</v>
      </c>
      <c r="AE27" s="118">
        <f t="shared" si="6"/>
        <v>0</v>
      </c>
      <c r="AF27" s="118">
        <f t="shared" si="6"/>
        <v>0</v>
      </c>
      <c r="AG27" s="118">
        <f t="shared" si="6"/>
        <v>0</v>
      </c>
      <c r="AH27" s="118">
        <f t="shared" si="6"/>
        <v>0</v>
      </c>
      <c r="AI27" s="118">
        <f t="shared" si="6"/>
        <v>0</v>
      </c>
      <c r="AJ27" s="118">
        <f t="shared" si="6"/>
        <v>0</v>
      </c>
      <c r="AK27" s="118">
        <f t="shared" si="6"/>
        <v>0</v>
      </c>
      <c r="AL27" s="118">
        <f t="shared" si="6"/>
        <v>0</v>
      </c>
      <c r="AM27" s="118">
        <f t="shared" si="6"/>
        <v>0</v>
      </c>
      <c r="AN27" s="118">
        <f t="shared" si="6"/>
        <v>0</v>
      </c>
      <c r="AO27" s="118">
        <f t="shared" si="6"/>
        <v>0</v>
      </c>
      <c r="AP27" s="118">
        <f t="shared" si="6"/>
        <v>0</v>
      </c>
      <c r="AQ27" s="118">
        <f t="shared" si="6"/>
        <v>0</v>
      </c>
      <c r="AR27" s="118">
        <f t="shared" si="6"/>
        <v>0</v>
      </c>
      <c r="AS27" s="118">
        <f t="shared" si="6"/>
        <v>0</v>
      </c>
      <c r="AT27" s="118">
        <f t="shared" si="6"/>
        <v>0</v>
      </c>
      <c r="AU27" s="118">
        <f t="shared" si="6"/>
        <v>0</v>
      </c>
      <c r="AV27" s="118">
        <f t="shared" si="6"/>
        <v>0</v>
      </c>
      <c r="AW27" s="118">
        <f t="shared" si="6"/>
        <v>0</v>
      </c>
      <c r="AX27" s="118">
        <f t="shared" si="6"/>
        <v>0</v>
      </c>
      <c r="AY27" s="118">
        <f t="shared" si="6"/>
        <v>0</v>
      </c>
      <c r="AZ27" s="118">
        <f t="shared" si="6"/>
        <v>0</v>
      </c>
      <c r="BA27" s="118">
        <f t="shared" si="6"/>
        <v>0</v>
      </c>
      <c r="BB27" s="118">
        <f t="shared" si="6"/>
        <v>0</v>
      </c>
      <c r="BC27" s="118">
        <f t="shared" si="6"/>
        <v>0</v>
      </c>
      <c r="BD27" s="119">
        <f t="shared" si="6"/>
        <v>0</v>
      </c>
    </row>
    <row r="28" spans="2:56" ht="11.25">
      <c r="B28" s="44"/>
      <c r="C28" s="45" t="s">
        <v>38</v>
      </c>
      <c r="D28" s="46" t="s">
        <v>40</v>
      </c>
      <c r="E28" s="120" t="e">
        <f t="shared" si="4"/>
        <v>#REF!</v>
      </c>
      <c r="F28" s="121" t="e">
        <f t="shared" si="4"/>
        <v>#REF!</v>
      </c>
      <c r="G28" s="121" t="e">
        <f t="shared" si="4"/>
        <v>#REF!</v>
      </c>
      <c r="H28" s="121" t="e">
        <f t="shared" si="4"/>
        <v>#REF!</v>
      </c>
      <c r="I28" s="121" t="e">
        <f t="shared" si="4"/>
        <v>#REF!</v>
      </c>
      <c r="J28" s="121" t="e">
        <f t="shared" si="4"/>
        <v>#REF!</v>
      </c>
      <c r="K28" s="121" t="e">
        <f t="shared" si="4"/>
        <v>#REF!</v>
      </c>
      <c r="L28" s="121" t="e">
        <f t="shared" si="4"/>
        <v>#REF!</v>
      </c>
      <c r="M28" s="121" t="e">
        <f t="shared" si="4"/>
        <v>#REF!</v>
      </c>
      <c r="N28" s="121">
        <f t="shared" si="4"/>
        <v>0</v>
      </c>
      <c r="O28" s="121">
        <f t="shared" si="4"/>
        <v>0</v>
      </c>
      <c r="P28" s="121">
        <f t="shared" si="4"/>
        <v>0</v>
      </c>
      <c r="Q28" s="121">
        <f aca="true" t="shared" si="7" ref="Q28:BD28">Q8+Q13+Q18+Q23</f>
        <v>0</v>
      </c>
      <c r="R28" s="121">
        <f t="shared" si="7"/>
        <v>0</v>
      </c>
      <c r="S28" s="121">
        <f t="shared" si="7"/>
        <v>0</v>
      </c>
      <c r="T28" s="121">
        <f t="shared" si="7"/>
        <v>0</v>
      </c>
      <c r="U28" s="121">
        <f t="shared" si="7"/>
        <v>0</v>
      </c>
      <c r="V28" s="121">
        <f t="shared" si="7"/>
        <v>0</v>
      </c>
      <c r="W28" s="121">
        <f t="shared" si="7"/>
        <v>0</v>
      </c>
      <c r="X28" s="121">
        <f t="shared" si="7"/>
        <v>0</v>
      </c>
      <c r="Y28" s="121">
        <f t="shared" si="7"/>
        <v>0</v>
      </c>
      <c r="Z28" s="121">
        <f t="shared" si="7"/>
        <v>0</v>
      </c>
      <c r="AA28" s="121">
        <f t="shared" si="7"/>
        <v>0</v>
      </c>
      <c r="AB28" s="121">
        <f t="shared" si="7"/>
        <v>0</v>
      </c>
      <c r="AC28" s="121">
        <f t="shared" si="7"/>
        <v>0</v>
      </c>
      <c r="AD28" s="121">
        <f t="shared" si="7"/>
        <v>0</v>
      </c>
      <c r="AE28" s="121">
        <f t="shared" si="7"/>
        <v>0</v>
      </c>
      <c r="AF28" s="121">
        <f t="shared" si="7"/>
        <v>0</v>
      </c>
      <c r="AG28" s="121">
        <f t="shared" si="7"/>
        <v>0</v>
      </c>
      <c r="AH28" s="121">
        <f t="shared" si="7"/>
        <v>0</v>
      </c>
      <c r="AI28" s="121">
        <f t="shared" si="7"/>
        <v>0</v>
      </c>
      <c r="AJ28" s="121">
        <f t="shared" si="7"/>
        <v>0</v>
      </c>
      <c r="AK28" s="121">
        <f t="shared" si="7"/>
        <v>0</v>
      </c>
      <c r="AL28" s="121">
        <f t="shared" si="7"/>
        <v>0</v>
      </c>
      <c r="AM28" s="121">
        <f t="shared" si="7"/>
        <v>0</v>
      </c>
      <c r="AN28" s="121">
        <f t="shared" si="7"/>
        <v>0</v>
      </c>
      <c r="AO28" s="121">
        <f t="shared" si="7"/>
        <v>0</v>
      </c>
      <c r="AP28" s="121">
        <f t="shared" si="7"/>
        <v>0</v>
      </c>
      <c r="AQ28" s="121">
        <f t="shared" si="7"/>
        <v>0</v>
      </c>
      <c r="AR28" s="121">
        <f t="shared" si="7"/>
        <v>0</v>
      </c>
      <c r="AS28" s="121">
        <f t="shared" si="7"/>
        <v>0</v>
      </c>
      <c r="AT28" s="121">
        <f t="shared" si="7"/>
        <v>0</v>
      </c>
      <c r="AU28" s="121">
        <f t="shared" si="7"/>
        <v>0</v>
      </c>
      <c r="AV28" s="121">
        <f t="shared" si="7"/>
        <v>0</v>
      </c>
      <c r="AW28" s="121">
        <f t="shared" si="7"/>
        <v>0</v>
      </c>
      <c r="AX28" s="121">
        <f t="shared" si="7"/>
        <v>0</v>
      </c>
      <c r="AY28" s="121">
        <f t="shared" si="7"/>
        <v>0</v>
      </c>
      <c r="AZ28" s="121">
        <f t="shared" si="7"/>
        <v>0</v>
      </c>
      <c r="BA28" s="121">
        <f t="shared" si="7"/>
        <v>0</v>
      </c>
      <c r="BB28" s="121">
        <f t="shared" si="7"/>
        <v>0</v>
      </c>
      <c r="BC28" s="121">
        <f t="shared" si="7"/>
        <v>0</v>
      </c>
      <c r="BD28" s="122">
        <f t="shared" si="7"/>
        <v>0</v>
      </c>
    </row>
    <row r="29" spans="2:56" ht="11.25">
      <c r="B29" s="41"/>
      <c r="C29" s="154" t="s">
        <v>104</v>
      </c>
      <c r="D29" s="43" t="s">
        <v>39</v>
      </c>
      <c r="E29" s="155" t="e">
        <f>SUMIF('Training Plan'!$A:$A,"Total Week "&amp;E1,'Training Plan'!#REF!)</f>
        <v>#REF!</v>
      </c>
      <c r="F29" s="156" t="e">
        <f>SUMIF('Training Plan'!$A:$A,"Total Week "&amp;F1,'Training Plan'!#REF!)</f>
        <v>#REF!</v>
      </c>
      <c r="G29" s="156" t="e">
        <f>SUMIF('Training Plan'!$A:$A,"Total Week "&amp;G1,'Training Plan'!#REF!)</f>
        <v>#REF!</v>
      </c>
      <c r="H29" s="156" t="e">
        <f>SUMIF('Training Plan'!$A:$A,"Total Week "&amp;H1,'Training Plan'!#REF!)</f>
        <v>#REF!</v>
      </c>
      <c r="I29" s="156" t="e">
        <f>SUMIF('Training Plan'!$A:$A,"Total Week "&amp;I1,'Training Plan'!#REF!)</f>
        <v>#REF!</v>
      </c>
      <c r="J29" s="156" t="e">
        <f>SUMIF('Training Plan'!$A:$A,"Total Week "&amp;J1,'Training Plan'!#REF!)</f>
        <v>#REF!</v>
      </c>
      <c r="K29" s="156" t="e">
        <f>SUMIF('Training Plan'!$A:$A,"Total Week "&amp;K1,'Training Plan'!#REF!)</f>
        <v>#REF!</v>
      </c>
      <c r="L29" s="156" t="e">
        <f>SUMIF('Training Plan'!$A:$A,"Total Week "&amp;L1,'Training Plan'!#REF!)</f>
        <v>#REF!</v>
      </c>
      <c r="M29" s="156" t="e">
        <f>SUMIF('Training Plan'!$A:$A,"Total Week "&amp;M1,'Training Plan'!#REF!)</f>
        <v>#REF!</v>
      </c>
      <c r="N29" s="156" t="e">
        <f>SUMIF('Training Plan'!$A:$A,"Total Week "&amp;N1,'Training Plan'!#REF!)</f>
        <v>#REF!</v>
      </c>
      <c r="O29" s="156" t="e">
        <f>SUMIF('Training Plan'!$A:$A,"Total Week "&amp;O1,'Training Plan'!#REF!)</f>
        <v>#REF!</v>
      </c>
      <c r="P29" s="156" t="e">
        <f>SUMIF('Training Plan'!$A:$A,"Total Week "&amp;P1,'Training Plan'!#REF!)</f>
        <v>#REF!</v>
      </c>
      <c r="Q29" s="156" t="e">
        <f>SUMIF('Training Plan'!$A:$A,"Total Week "&amp;Q1,'Training Plan'!#REF!)</f>
        <v>#REF!</v>
      </c>
      <c r="R29" s="156" t="e">
        <f>SUMIF('Training Plan'!$A:$A,"Total Week "&amp;R1,'Training Plan'!#REF!)</f>
        <v>#REF!</v>
      </c>
      <c r="S29" s="156" t="e">
        <f>SUMIF('Training Plan'!$A:$A,"Total Week "&amp;S1,'Training Plan'!#REF!)</f>
        <v>#REF!</v>
      </c>
      <c r="T29" s="156" t="e">
        <f>SUMIF('Training Plan'!$A:$A,"Total Week "&amp;T1,'Training Plan'!#REF!)</f>
        <v>#REF!</v>
      </c>
      <c r="U29" s="156" t="e">
        <f>SUMIF('Training Plan'!$A:$A,"Total Week "&amp;U1,'Training Plan'!#REF!)</f>
        <v>#REF!</v>
      </c>
      <c r="V29" s="156" t="e">
        <f>SUMIF('Training Plan'!$A:$A,"Total Week "&amp;V1,'Training Plan'!#REF!)</f>
        <v>#REF!</v>
      </c>
      <c r="W29" s="156" t="e">
        <f>SUMIF('Training Plan'!$A:$A,"Total Week "&amp;W1,'Training Plan'!#REF!)</f>
        <v>#REF!</v>
      </c>
      <c r="X29" s="156" t="e">
        <f>SUMIF('Training Plan'!$A:$A,"Total Week "&amp;X1,'Training Plan'!#REF!)</f>
        <v>#REF!</v>
      </c>
      <c r="Y29" s="156" t="e">
        <f>SUMIF('Training Plan'!$A:$A,"Total Week "&amp;Y1,'Training Plan'!#REF!)</f>
        <v>#REF!</v>
      </c>
      <c r="Z29" s="156" t="e">
        <f>SUMIF('Training Plan'!$A:$A,"Total Week "&amp;Z1,'Training Plan'!#REF!)</f>
        <v>#REF!</v>
      </c>
      <c r="AA29" s="156" t="e">
        <f>SUMIF('Training Plan'!$A:$A,"Total Week "&amp;AA1,'Training Plan'!#REF!)</f>
        <v>#REF!</v>
      </c>
      <c r="AB29" s="156" t="e">
        <f>SUMIF('Training Plan'!$A:$A,"Total Week "&amp;AB1,'Training Plan'!#REF!)</f>
        <v>#REF!</v>
      </c>
      <c r="AC29" s="156" t="e">
        <f>SUMIF('Training Plan'!$A:$A,"Total Week "&amp;AC1,'Training Plan'!#REF!)</f>
        <v>#REF!</v>
      </c>
      <c r="AD29" s="156" t="e">
        <f>SUMIF('Training Plan'!$A:$A,"Total Week "&amp;AD1,'Training Plan'!#REF!)</f>
        <v>#REF!</v>
      </c>
      <c r="AE29" s="156" t="e">
        <f>SUMIF('Training Plan'!$A:$A,"Total Week "&amp;AE1,'Training Plan'!#REF!)</f>
        <v>#REF!</v>
      </c>
      <c r="AF29" s="156" t="e">
        <f>SUMIF('Training Plan'!$A:$A,"Total Week "&amp;AF1,'Training Plan'!#REF!)</f>
        <v>#REF!</v>
      </c>
      <c r="AG29" s="156" t="e">
        <f>SUMIF('Training Plan'!$A:$A,"Total Week "&amp;AG1,'Training Plan'!#REF!)</f>
        <v>#REF!</v>
      </c>
      <c r="AH29" s="156" t="e">
        <f>SUMIF('Training Plan'!$A:$A,"Total Week "&amp;AH1,'Training Plan'!#REF!)</f>
        <v>#REF!</v>
      </c>
      <c r="AI29" s="156" t="e">
        <f>SUMIF('Training Plan'!$A:$A,"Total Week "&amp;AI1,'Training Plan'!#REF!)</f>
        <v>#REF!</v>
      </c>
      <c r="AJ29" s="156" t="e">
        <f>SUMIF('Training Plan'!$A:$A,"Total Week "&amp;AJ1,'Training Plan'!#REF!)</f>
        <v>#REF!</v>
      </c>
      <c r="AK29" s="156" t="e">
        <f>SUMIF('Training Plan'!$A:$A,"Total Week "&amp;AK1,'Training Plan'!#REF!)</f>
        <v>#REF!</v>
      </c>
      <c r="AL29" s="156" t="e">
        <f>SUMIF('Training Plan'!$A:$A,"Total Week "&amp;AL1,'Training Plan'!#REF!)</f>
        <v>#REF!</v>
      </c>
      <c r="AM29" s="156" t="e">
        <f>SUMIF('Training Plan'!$A:$A,"Total Week "&amp;AM1,'Training Plan'!#REF!)</f>
        <v>#REF!</v>
      </c>
      <c r="AN29" s="156" t="e">
        <f>SUMIF('Training Plan'!$A:$A,"Total Week "&amp;AN1,'Training Plan'!#REF!)</f>
        <v>#REF!</v>
      </c>
      <c r="AO29" s="156" t="e">
        <f>SUMIF('Training Plan'!$A:$A,"Total Week "&amp;AO1,'Training Plan'!#REF!)</f>
        <v>#REF!</v>
      </c>
      <c r="AP29" s="156" t="e">
        <f>SUMIF('Training Plan'!$A:$A,"Total Week "&amp;AP1,'Training Plan'!#REF!)</f>
        <v>#REF!</v>
      </c>
      <c r="AQ29" s="156" t="e">
        <f>SUMIF('Training Plan'!$A:$A,"Total Week "&amp;AQ1,'Training Plan'!#REF!)</f>
        <v>#REF!</v>
      </c>
      <c r="AR29" s="156" t="e">
        <f>SUMIF('Training Plan'!$A:$A,"Total Week "&amp;AR1,'Training Plan'!#REF!)</f>
        <v>#REF!</v>
      </c>
      <c r="AS29" s="156" t="e">
        <f>SUMIF('Training Plan'!$A:$A,"Total Week "&amp;AS1,'Training Plan'!#REF!)</f>
        <v>#REF!</v>
      </c>
      <c r="AT29" s="156" t="e">
        <f>SUMIF('Training Plan'!$A:$A,"Total Week "&amp;AT1,'Training Plan'!#REF!)</f>
        <v>#REF!</v>
      </c>
      <c r="AU29" s="156" t="e">
        <f>SUMIF('Training Plan'!$A:$A,"Total Week "&amp;AU1,'Training Plan'!#REF!)</f>
        <v>#REF!</v>
      </c>
      <c r="AV29" s="156" t="e">
        <f>SUMIF('Training Plan'!$A:$A,"Total Week "&amp;AV1,'Training Plan'!#REF!)</f>
        <v>#REF!</v>
      </c>
      <c r="AW29" s="156" t="e">
        <f>SUMIF('Training Plan'!$A:$A,"Total Week "&amp;AW1,'Training Plan'!#REF!)</f>
        <v>#REF!</v>
      </c>
      <c r="AX29" s="156" t="e">
        <f>SUMIF('Training Plan'!$A:$A,"Total Week "&amp;AX1,'Training Plan'!#REF!)</f>
        <v>#REF!</v>
      </c>
      <c r="AY29" s="156" t="e">
        <f>SUMIF('Training Plan'!$A:$A,"Total Week "&amp;AY1,'Training Plan'!#REF!)</f>
        <v>#REF!</v>
      </c>
      <c r="AZ29" s="156" t="e">
        <f>SUMIF('Training Plan'!$A:$A,"Total Week "&amp;AZ1,'Training Plan'!#REF!)</f>
        <v>#REF!</v>
      </c>
      <c r="BA29" s="156" t="e">
        <f>SUMIF('Training Plan'!$A:$A,"Total Week "&amp;BA1,'Training Plan'!#REF!)</f>
        <v>#REF!</v>
      </c>
      <c r="BB29" s="156" t="e">
        <f>SUMIF('Training Plan'!$A:$A,"Total Week "&amp;BB1,'Training Plan'!#REF!)</f>
        <v>#REF!</v>
      </c>
      <c r="BC29" s="156" t="e">
        <f>SUMIF('Training Plan'!$A:$A,"Total Week "&amp;BC1,'Training Plan'!#REF!)</f>
        <v>#REF!</v>
      </c>
      <c r="BD29" s="157" t="e">
        <f>SUMIF('Training Plan'!$A:$A,"Total Week "&amp;BD1,'Training Plan'!#REF!)</f>
        <v>#REF!</v>
      </c>
    </row>
    <row r="30" spans="2:56" ht="11.25">
      <c r="B30" s="44"/>
      <c r="D30" s="46" t="s">
        <v>40</v>
      </c>
      <c r="E30" s="152" t="e">
        <f>SUMIF('Training Plan'!$A:$A,"Total Week "&amp;E1,'Training Plan'!#REF!)</f>
        <v>#REF!</v>
      </c>
      <c r="F30" s="152" t="e">
        <f>SUMIF('Training Plan'!$A:$A,"Total Week "&amp;F1,'Training Plan'!#REF!)</f>
        <v>#REF!</v>
      </c>
      <c r="G30" s="152" t="e">
        <f>SUMIF('Training Plan'!$A:$A,"Total Week "&amp;G1,'Training Plan'!#REF!)</f>
        <v>#REF!</v>
      </c>
      <c r="H30" s="152" t="e">
        <f>SUMIF('Training Plan'!$A:$A,"Total Week "&amp;H1,'Training Plan'!#REF!)</f>
        <v>#REF!</v>
      </c>
      <c r="I30" s="152" t="e">
        <f>SUMIF('Training Plan'!$A:$A,"Total Week "&amp;I1,'Training Plan'!#REF!)</f>
        <v>#REF!</v>
      </c>
      <c r="J30" s="152" t="e">
        <f>SUMIF('Training Plan'!$A:$A,"Total Week "&amp;J1,'Training Plan'!#REF!)</f>
        <v>#REF!</v>
      </c>
      <c r="K30" s="152" t="e">
        <f>SUMIF('Training Plan'!$A:$A,"Total Week "&amp;K1,'Training Plan'!#REF!)</f>
        <v>#REF!</v>
      </c>
      <c r="L30" s="152" t="e">
        <f>SUMIF('Training Plan'!$A:$A,"Total Week "&amp;L1,'Training Plan'!#REF!)</f>
        <v>#REF!</v>
      </c>
      <c r="M30" s="152" t="e">
        <f>SUMIF('Training Plan'!$A:$A,"Total Week "&amp;M1,'Training Plan'!#REF!)</f>
        <v>#REF!</v>
      </c>
      <c r="N30" s="152" t="e">
        <f>SUMIF('Training Plan'!$A:$A,"Total Week "&amp;N1,'Training Plan'!#REF!)</f>
        <v>#REF!</v>
      </c>
      <c r="O30" s="152" t="e">
        <f>SUMIF('Training Plan'!$A:$A,"Total Week "&amp;O1,'Training Plan'!#REF!)</f>
        <v>#REF!</v>
      </c>
      <c r="P30" s="152" t="e">
        <f>SUMIF('Training Plan'!$A:$A,"Total Week "&amp;P1,'Training Plan'!#REF!)</f>
        <v>#REF!</v>
      </c>
      <c r="Q30" s="152" t="e">
        <f>SUMIF('Training Plan'!$A:$A,"Total Week "&amp;Q1,'Training Plan'!#REF!)</f>
        <v>#REF!</v>
      </c>
      <c r="R30" s="152" t="e">
        <f>SUMIF('Training Plan'!$A:$A,"Total Week "&amp;R1,'Training Plan'!#REF!)</f>
        <v>#REF!</v>
      </c>
      <c r="S30" s="152" t="e">
        <f>SUMIF('Training Plan'!$A:$A,"Total Week "&amp;S1,'Training Plan'!#REF!)</f>
        <v>#REF!</v>
      </c>
      <c r="T30" s="152" t="e">
        <f>SUMIF('Training Plan'!$A:$A,"Total Week "&amp;T1,'Training Plan'!#REF!)</f>
        <v>#REF!</v>
      </c>
      <c r="U30" s="152" t="e">
        <f>SUMIF('Training Plan'!$A:$A,"Total Week "&amp;U1,'Training Plan'!#REF!)</f>
        <v>#REF!</v>
      </c>
      <c r="V30" s="152" t="e">
        <f>SUMIF('Training Plan'!$A:$A,"Total Week "&amp;V1,'Training Plan'!#REF!)</f>
        <v>#REF!</v>
      </c>
      <c r="W30" s="152" t="e">
        <f>SUMIF('Training Plan'!$A:$A,"Total Week "&amp;W1,'Training Plan'!#REF!)</f>
        <v>#REF!</v>
      </c>
      <c r="X30" s="152" t="e">
        <f>SUMIF('Training Plan'!$A:$A,"Total Week "&amp;X1,'Training Plan'!#REF!)</f>
        <v>#REF!</v>
      </c>
      <c r="Y30" s="152" t="e">
        <f>SUMIF('Training Plan'!$A:$A,"Total Week "&amp;Y1,'Training Plan'!#REF!)</f>
        <v>#REF!</v>
      </c>
      <c r="Z30" s="152" t="e">
        <f>SUMIF('Training Plan'!$A:$A,"Total Week "&amp;Z1,'Training Plan'!#REF!)</f>
        <v>#REF!</v>
      </c>
      <c r="AA30" s="152" t="e">
        <f>SUMIF('Training Plan'!$A:$A,"Total Week "&amp;AA1,'Training Plan'!#REF!)</f>
        <v>#REF!</v>
      </c>
      <c r="AB30" s="152" t="e">
        <f>SUMIF('Training Plan'!$A:$A,"Total Week "&amp;AB1,'Training Plan'!#REF!)</f>
        <v>#REF!</v>
      </c>
      <c r="AC30" s="152" t="e">
        <f>SUMIF('Training Plan'!$A:$A,"Total Week "&amp;AC1,'Training Plan'!#REF!)</f>
        <v>#REF!</v>
      </c>
      <c r="AD30" s="152" t="e">
        <f>SUMIF('Training Plan'!$A:$A,"Total Week "&amp;AD1,'Training Plan'!#REF!)</f>
        <v>#REF!</v>
      </c>
      <c r="AE30" s="152" t="e">
        <f>SUMIF('Training Plan'!$A:$A,"Total Week "&amp;AE1,'Training Plan'!#REF!)</f>
        <v>#REF!</v>
      </c>
      <c r="AF30" s="152" t="e">
        <f>SUMIF('Training Plan'!$A:$A,"Total Week "&amp;AF1,'Training Plan'!#REF!)</f>
        <v>#REF!</v>
      </c>
      <c r="AG30" s="152" t="e">
        <f>SUMIF('Training Plan'!$A:$A,"Total Week "&amp;AG1,'Training Plan'!#REF!)</f>
        <v>#REF!</v>
      </c>
      <c r="AH30" s="152" t="e">
        <f>SUMIF('Training Plan'!$A:$A,"Total Week "&amp;AH1,'Training Plan'!#REF!)</f>
        <v>#REF!</v>
      </c>
      <c r="AI30" s="152" t="e">
        <f>SUMIF('Training Plan'!$A:$A,"Total Week "&amp;AI1,'Training Plan'!#REF!)</f>
        <v>#REF!</v>
      </c>
      <c r="AJ30" s="152" t="e">
        <f>SUMIF('Training Plan'!$A:$A,"Total Week "&amp;AJ1,'Training Plan'!#REF!)</f>
        <v>#REF!</v>
      </c>
      <c r="AK30" s="152" t="e">
        <f>SUMIF('Training Plan'!$A:$A,"Total Week "&amp;AK1,'Training Plan'!#REF!)</f>
        <v>#REF!</v>
      </c>
      <c r="AL30" s="152" t="e">
        <f>SUMIF('Training Plan'!$A:$A,"Total Week "&amp;AL1,'Training Plan'!#REF!)</f>
        <v>#REF!</v>
      </c>
      <c r="AM30" s="152" t="e">
        <f>SUMIF('Training Plan'!$A:$A,"Total Week "&amp;AM1,'Training Plan'!#REF!)</f>
        <v>#REF!</v>
      </c>
      <c r="AN30" s="152" t="e">
        <f>SUMIF('Training Plan'!$A:$A,"Total Week "&amp;AN1,'Training Plan'!#REF!)</f>
        <v>#REF!</v>
      </c>
      <c r="AO30" s="152" t="e">
        <f>SUMIF('Training Plan'!$A:$A,"Total Week "&amp;AO1,'Training Plan'!#REF!)</f>
        <v>#REF!</v>
      </c>
      <c r="AP30" s="152" t="e">
        <f>SUMIF('Training Plan'!$A:$A,"Total Week "&amp;AP1,'Training Plan'!#REF!)</f>
        <v>#REF!</v>
      </c>
      <c r="AQ30" s="152" t="e">
        <f>SUMIF('Training Plan'!$A:$A,"Total Week "&amp;AQ1,'Training Plan'!#REF!)</f>
        <v>#REF!</v>
      </c>
      <c r="AR30" s="152" t="e">
        <f>SUMIF('Training Plan'!$A:$A,"Total Week "&amp;AR1,'Training Plan'!#REF!)</f>
        <v>#REF!</v>
      </c>
      <c r="AS30" s="152" t="e">
        <f>SUMIF('Training Plan'!$A:$A,"Total Week "&amp;AS1,'Training Plan'!#REF!)</f>
        <v>#REF!</v>
      </c>
      <c r="AT30" s="152" t="e">
        <f>SUMIF('Training Plan'!$A:$A,"Total Week "&amp;AT1,'Training Plan'!#REF!)</f>
        <v>#REF!</v>
      </c>
      <c r="AU30" s="152" t="e">
        <f>SUMIF('Training Plan'!$A:$A,"Total Week "&amp;AU1,'Training Plan'!#REF!)</f>
        <v>#REF!</v>
      </c>
      <c r="AV30" s="152" t="e">
        <f>SUMIF('Training Plan'!$A:$A,"Total Week "&amp;AV1,'Training Plan'!#REF!)</f>
        <v>#REF!</v>
      </c>
      <c r="AW30" s="152" t="e">
        <f>SUMIF('Training Plan'!$A:$A,"Total Week "&amp;AW1,'Training Plan'!#REF!)</f>
        <v>#REF!</v>
      </c>
      <c r="AX30" s="152" t="e">
        <f>SUMIF('Training Plan'!$A:$A,"Total Week "&amp;AX1,'Training Plan'!#REF!)</f>
        <v>#REF!</v>
      </c>
      <c r="AY30" s="152" t="e">
        <f>SUMIF('Training Plan'!$A:$A,"Total Week "&amp;AY1,'Training Plan'!#REF!)</f>
        <v>#REF!</v>
      </c>
      <c r="AZ30" s="152" t="e">
        <f>SUMIF('Training Plan'!$A:$A,"Total Week "&amp;AZ1,'Training Plan'!#REF!)</f>
        <v>#REF!</v>
      </c>
      <c r="BA30" s="152" t="e">
        <f>SUMIF('Training Plan'!$A:$A,"Total Week "&amp;BA1,'Training Plan'!#REF!)</f>
        <v>#REF!</v>
      </c>
      <c r="BB30" s="152" t="e">
        <f>SUMIF('Training Plan'!$A:$A,"Total Week "&amp;BB1,'Training Plan'!#REF!)</f>
        <v>#REF!</v>
      </c>
      <c r="BC30" s="152" t="e">
        <f>SUMIF('Training Plan'!$A:$A,"Total Week "&amp;BC1,'Training Plan'!#REF!)</f>
        <v>#REF!</v>
      </c>
      <c r="BD30" s="153" t="e">
        <f>SUMIF('Training Plan'!$A:$A,"Total Week "&amp;BD1,'Training Plan'!#REF!)</f>
        <v>#REF!</v>
      </c>
    </row>
    <row r="31" spans="2:56" ht="11.25">
      <c r="B31" s="50" t="s">
        <v>41</v>
      </c>
      <c r="C31" s="51"/>
      <c r="D31" s="52"/>
      <c r="E31" s="144" t="e">
        <f ca="1">OFFSET('Training Plan'!$K$1,MATCH(E2,'Training Plan'!$A:$A,0)-1,0)</f>
        <v>#REF!</v>
      </c>
      <c r="F31" s="141" t="e">
        <f ca="1">OFFSET('Training Plan'!$K$1,MATCH(F2,'Training Plan'!$A:$A,0)-1,0)</f>
        <v>#REF!</v>
      </c>
      <c r="G31" s="141" t="e">
        <f ca="1">OFFSET('Training Plan'!$K$1,MATCH(G2,'Training Plan'!$A:$A,0)-1,0)</f>
        <v>#REF!</v>
      </c>
      <c r="H31" s="141" t="e">
        <f ca="1">OFFSET('Training Plan'!$K$1,MATCH(H2,'Training Plan'!$A:$A,0)-1,0)</f>
        <v>#REF!</v>
      </c>
      <c r="I31" s="141" t="e">
        <f ca="1">OFFSET('Training Plan'!$K$1,MATCH(I2,'Training Plan'!$A:$A,0)-1,0)</f>
        <v>#REF!</v>
      </c>
      <c r="J31" s="141" t="e">
        <f ca="1">OFFSET('Training Plan'!$K$1,MATCH(J2,'Training Plan'!$A:$A,0)-1,0)</f>
        <v>#REF!</v>
      </c>
      <c r="K31" s="141" t="e">
        <f ca="1">OFFSET('Training Plan'!$K$1,MATCH(K2,'Training Plan'!$A:$A,0)-1,0)</f>
        <v>#REF!</v>
      </c>
      <c r="L31" s="141" t="e">
        <f ca="1">OFFSET('Training Plan'!$K$1,MATCH(L2,'Training Plan'!$A:$A,0)-1,0)</f>
        <v>#REF!</v>
      </c>
      <c r="M31" s="141" t="e">
        <f ca="1">OFFSET('Training Plan'!$K$1,MATCH(M2,'Training Plan'!$A:$A,0)-1,0)</f>
        <v>#REF!</v>
      </c>
      <c r="N31" s="141" t="e">
        <f ca="1">OFFSET('Training Plan'!$K$1,MATCH(N2,'Training Plan'!$A:$A,0)-1,0)</f>
        <v>#REF!</v>
      </c>
      <c r="O31" s="141" t="e">
        <f ca="1">OFFSET('Training Plan'!$K$1,MATCH(O2,'Training Plan'!$A:$A,0)-1,0)</f>
        <v>#REF!</v>
      </c>
      <c r="P31" s="141" t="e">
        <f ca="1">OFFSET('Training Plan'!$K$1,MATCH(P2,'Training Plan'!$A:$A,0)-1,0)</f>
        <v>#REF!</v>
      </c>
      <c r="Q31" s="141" t="e">
        <f ca="1">OFFSET('Training Plan'!$K$1,MATCH(Q2,'Training Plan'!$A:$A,0)-1,0)</f>
        <v>#REF!</v>
      </c>
      <c r="R31" s="141" t="e">
        <f ca="1">OFFSET('Training Plan'!$K$1,MATCH(R2,'Training Plan'!$A:$A,0)-1,0)</f>
        <v>#REF!</v>
      </c>
      <c r="S31" s="141" t="e">
        <f ca="1">OFFSET('Training Plan'!$K$1,MATCH(S2,'Training Plan'!$A:$A,0)-1,0)</f>
        <v>#REF!</v>
      </c>
      <c r="T31" s="141" t="e">
        <f ca="1">OFFSET('Training Plan'!$K$1,MATCH(T2,'Training Plan'!$A:$A,0)-1,0)</f>
        <v>#REF!</v>
      </c>
      <c r="U31" s="141" t="e">
        <f ca="1">OFFSET('Training Plan'!$K$1,MATCH(U2,'Training Plan'!$A:$A,0)-1,0)</f>
        <v>#REF!</v>
      </c>
      <c r="V31" s="141" t="e">
        <f ca="1">OFFSET('Training Plan'!$K$1,MATCH(V2,'Training Plan'!$A:$A,0)-1,0)</f>
        <v>#REF!</v>
      </c>
      <c r="W31" s="141" t="e">
        <f ca="1">OFFSET('Training Plan'!$K$1,MATCH(W2,'Training Plan'!$A:$A,0)-1,0)</f>
        <v>#REF!</v>
      </c>
      <c r="X31" s="141" t="e">
        <f ca="1">OFFSET('Training Plan'!$K$1,MATCH(X2,'Training Plan'!$A:$A,0)-1,0)</f>
        <v>#REF!</v>
      </c>
      <c r="Y31" s="141" t="e">
        <f ca="1">OFFSET('Training Plan'!$K$1,MATCH(Y2,'Training Plan'!$A:$A,0)-1,0)</f>
        <v>#REF!</v>
      </c>
      <c r="Z31" s="141" t="e">
        <f ca="1">OFFSET('Training Plan'!$K$1,MATCH(Z2,'Training Plan'!$A:$A,0)-1,0)</f>
        <v>#REF!</v>
      </c>
      <c r="AA31" s="141" t="e">
        <f ca="1">OFFSET('Training Plan'!$K$1,MATCH(AA2,'Training Plan'!$A:$A,0)-1,0)</f>
        <v>#REF!</v>
      </c>
      <c r="AB31" s="141" t="e">
        <f ca="1">OFFSET('Training Plan'!$K$1,MATCH(AB2,'Training Plan'!$A:$A,0)-1,0)</f>
        <v>#REF!</v>
      </c>
      <c r="AC31" s="141" t="e">
        <f ca="1">OFFSET('Training Plan'!$K$1,MATCH(AC2,'Training Plan'!$A:$A,0)-1,0)</f>
        <v>#REF!</v>
      </c>
      <c r="AD31" s="141" t="e">
        <f ca="1">OFFSET('Training Plan'!$K$1,MATCH(AD2,'Training Plan'!$A:$A,0)-1,0)</f>
        <v>#REF!</v>
      </c>
      <c r="AE31" s="141" t="e">
        <f ca="1">OFFSET('Training Plan'!$K$1,MATCH(AE2,'Training Plan'!$A:$A,0)-1,0)</f>
        <v>#REF!</v>
      </c>
      <c r="AF31" s="141" t="e">
        <f ca="1">OFFSET('Training Plan'!$K$1,MATCH(AF2,'Training Plan'!$A:$A,0)-1,0)</f>
        <v>#REF!</v>
      </c>
      <c r="AG31" s="141" t="e">
        <f ca="1">OFFSET('Training Plan'!$K$1,MATCH(AG2,'Training Plan'!$A:$A,0)-1,0)</f>
        <v>#REF!</v>
      </c>
      <c r="AH31" s="141" t="e">
        <f ca="1">OFFSET('Training Plan'!$K$1,MATCH(AH2,'Training Plan'!$A:$A,0)-1,0)</f>
        <v>#REF!</v>
      </c>
      <c r="AI31" s="141" t="e">
        <f ca="1">OFFSET('Training Plan'!$K$1,MATCH(AI2,'Training Plan'!$A:$A,0)-1,0)</f>
        <v>#REF!</v>
      </c>
      <c r="AJ31" s="141" t="e">
        <f ca="1">OFFSET('Training Plan'!$K$1,MATCH(AJ2,'Training Plan'!$A:$A,0)-1,0)</f>
        <v>#REF!</v>
      </c>
      <c r="AK31" s="141" t="e">
        <f ca="1">OFFSET('Training Plan'!$K$1,MATCH(AK2,'Training Plan'!$A:$A,0)-1,0)</f>
        <v>#REF!</v>
      </c>
      <c r="AL31" s="141" t="e">
        <f ca="1">OFFSET('Training Plan'!$K$1,MATCH(AL2,'Training Plan'!$A:$A,0)-1,0)</f>
        <v>#REF!</v>
      </c>
      <c r="AM31" s="141" t="e">
        <f ca="1">OFFSET('Training Plan'!$K$1,MATCH(AM2,'Training Plan'!$A:$A,0)-1,0)</f>
        <v>#REF!</v>
      </c>
      <c r="AN31" s="141" t="e">
        <f ca="1">OFFSET('Training Plan'!$K$1,MATCH(AN2,'Training Plan'!$A:$A,0)-1,0)</f>
        <v>#REF!</v>
      </c>
      <c r="AO31" s="141" t="e">
        <f ca="1">OFFSET('Training Plan'!$K$1,MATCH(AO2,'Training Plan'!$A:$A,0)-1,0)</f>
        <v>#REF!</v>
      </c>
      <c r="AP31" s="141" t="e">
        <f ca="1">OFFSET('Training Plan'!$K$1,MATCH(AP2,'Training Plan'!$A:$A,0)-1,0)</f>
        <v>#REF!</v>
      </c>
      <c r="AQ31" s="141" t="e">
        <f ca="1">OFFSET('Training Plan'!$K$1,MATCH(AQ2,'Training Plan'!$A:$A,0)-1,0)</f>
        <v>#REF!</v>
      </c>
      <c r="AR31" s="141" t="e">
        <f ca="1">OFFSET('Training Plan'!$K$1,MATCH(AR2,'Training Plan'!$A:$A,0)-1,0)</f>
        <v>#REF!</v>
      </c>
      <c r="AS31" s="141" t="e">
        <f ca="1">OFFSET('Training Plan'!$K$1,MATCH(AS2,'Training Plan'!$A:$A,0)-1,0)</f>
        <v>#REF!</v>
      </c>
      <c r="AT31" s="141" t="e">
        <f ca="1">OFFSET('Training Plan'!$K$1,MATCH(AT2,'Training Plan'!$A:$A,0)-1,0)</f>
        <v>#REF!</v>
      </c>
      <c r="AU31" s="141" t="e">
        <f ca="1">OFFSET('Training Plan'!$K$1,MATCH(AU2,'Training Plan'!$A:$A,0)-1,0)</f>
        <v>#REF!</v>
      </c>
      <c r="AV31" s="141" t="e">
        <f ca="1">OFFSET('Training Plan'!$K$1,MATCH(AV2,'Training Plan'!$A:$A,0)-1,0)</f>
        <v>#REF!</v>
      </c>
      <c r="AW31" s="141" t="e">
        <f ca="1">OFFSET('Training Plan'!$K$1,MATCH(AW2,'Training Plan'!$A:$A,0)-1,0)</f>
        <v>#REF!</v>
      </c>
      <c r="AX31" s="141" t="e">
        <f ca="1">OFFSET('Training Plan'!$K$1,MATCH(AX2,'Training Plan'!$A:$A,0)-1,0)</f>
        <v>#REF!</v>
      </c>
      <c r="AY31" s="141" t="e">
        <f ca="1">OFFSET('Training Plan'!$K$1,MATCH(AY2,'Training Plan'!$A:$A,0)-1,0)</f>
        <v>#REF!</v>
      </c>
      <c r="AZ31" s="141" t="e">
        <f ca="1">OFFSET('Training Plan'!$K$1,MATCH(AZ2,'Training Plan'!$A:$A,0)-1,0)</f>
        <v>#REF!</v>
      </c>
      <c r="BA31" s="141" t="e">
        <f ca="1">OFFSET('Training Plan'!$K$1,MATCH(BA2,'Training Plan'!$A:$A,0)-1,0)</f>
        <v>#REF!</v>
      </c>
      <c r="BB31" s="141" t="e">
        <f ca="1">OFFSET('Training Plan'!$K$1,MATCH(BB2,'Training Plan'!$A:$A,0)-1,0)</f>
        <v>#REF!</v>
      </c>
      <c r="BC31" s="141" t="e">
        <f ca="1">OFFSET('Training Plan'!$K$1,MATCH(BC2,'Training Plan'!$A:$A,0)-1,0)</f>
        <v>#REF!</v>
      </c>
      <c r="BD31" s="142" t="e">
        <f ca="1">OFFSET('Training Plan'!$K$1,MATCH(BD2,'Training Plan'!$A:$A,0)-1,0)</f>
        <v>#REF!</v>
      </c>
    </row>
    <row r="32" spans="2:56" ht="15" customHeight="1">
      <c r="B32" s="44" t="str">
        <f>Discipline1</f>
        <v>MTB</v>
      </c>
      <c r="C32" s="42"/>
      <c r="D32" s="42"/>
      <c r="E32" s="97" t="e">
        <f ca="1">OFFSET('Yearly Plan'!$B$11,MATCH(1,OFFSET('Yearly Plan'!$B$11,0,E$37):OFFSET('Yearly Plan'!$B$18,0,E$37),0),0)</f>
        <v>#REF!</v>
      </c>
      <c r="F32" s="97" t="e">
        <f ca="1">OFFSET('Yearly Plan'!$B$11,MATCH(1,OFFSET('Yearly Plan'!$B$11,0,F$37):OFFSET('Yearly Plan'!$B$18,0,F$37),0),0)</f>
        <v>#REF!</v>
      </c>
      <c r="G32" s="97" t="e">
        <f ca="1">OFFSET('Yearly Plan'!$B$11,MATCH(1,OFFSET('Yearly Plan'!$B$11,0,G$37):OFFSET('Yearly Plan'!$B$18,0,G$37),0),0)</f>
        <v>#REF!</v>
      </c>
      <c r="H32" s="97" t="e">
        <f ca="1">OFFSET('Yearly Plan'!$B$11,MATCH(1,OFFSET('Yearly Plan'!$B$11,0,H$37):OFFSET('Yearly Plan'!$B$18,0,H$37),0),0)</f>
        <v>#REF!</v>
      </c>
      <c r="I32" s="97" t="e">
        <f ca="1">OFFSET('Yearly Plan'!$B$11,MATCH(1,OFFSET('Yearly Plan'!$B$11,0,I$37):OFFSET('Yearly Plan'!$B$18,0,I$37),0),0)</f>
        <v>#REF!</v>
      </c>
      <c r="J32" s="97" t="e">
        <f ca="1">OFFSET('Yearly Plan'!$B$11,MATCH(1,OFFSET('Yearly Plan'!$B$11,0,J$37):OFFSET('Yearly Plan'!$B$18,0,J$37),0),0)</f>
        <v>#REF!</v>
      </c>
      <c r="K32" s="97" t="e">
        <f ca="1">OFFSET('Yearly Plan'!$B$11,MATCH(1,OFFSET('Yearly Plan'!$B$11,0,K$37):OFFSET('Yearly Plan'!$B$18,0,K$37),0),0)</f>
        <v>#REF!</v>
      </c>
      <c r="L32" s="97" t="e">
        <f ca="1">OFFSET('Yearly Plan'!$B$11,MATCH(1,OFFSET('Yearly Plan'!$B$11,0,L$37):OFFSET('Yearly Plan'!$B$18,0,L$37),0),0)</f>
        <v>#REF!</v>
      </c>
      <c r="M32" s="97" t="e">
        <f ca="1">OFFSET('Yearly Plan'!$B$11,MATCH(1,OFFSET('Yearly Plan'!$B$11,0,M$37):OFFSET('Yearly Plan'!$B$18,0,M$37),0),0)</f>
        <v>#REF!</v>
      </c>
      <c r="N32" s="97" t="e">
        <f ca="1">OFFSET('Yearly Plan'!$B$11,MATCH(1,OFFSET('Yearly Plan'!$B$11,0,N$37):OFFSET('Yearly Plan'!$B$18,0,N$37),0),0)</f>
        <v>#REF!</v>
      </c>
      <c r="O32" s="97" t="e">
        <f ca="1">OFFSET('Yearly Plan'!$B$11,MATCH(1,OFFSET('Yearly Plan'!$B$11,0,O$37):OFFSET('Yearly Plan'!$B$18,0,O$37),0),0)</f>
        <v>#REF!</v>
      </c>
      <c r="P32" s="97" t="e">
        <f ca="1">OFFSET('Yearly Plan'!$B$11,MATCH(1,OFFSET('Yearly Plan'!$B$11,0,P$37):OFFSET('Yearly Plan'!$B$18,0,P$37),0),0)</f>
        <v>#REF!</v>
      </c>
      <c r="Q32" s="97" t="e">
        <f ca="1">OFFSET('Yearly Plan'!$B$11,MATCH(1,OFFSET('Yearly Plan'!$B$11,0,Q$37):OFFSET('Yearly Plan'!$B$18,0,Q$37),0),0)</f>
        <v>#REF!</v>
      </c>
      <c r="R32" s="97" t="e">
        <f ca="1">OFFSET('Yearly Plan'!$B$11,MATCH(1,OFFSET('Yearly Plan'!$B$11,0,R$37):OFFSET('Yearly Plan'!$B$18,0,R$37),0),0)</f>
        <v>#REF!</v>
      </c>
      <c r="S32" s="97" t="e">
        <f ca="1">OFFSET('Yearly Plan'!$B$11,MATCH(1,OFFSET('Yearly Plan'!$B$11,0,S$37):OFFSET('Yearly Plan'!$B$18,0,S$37),0),0)</f>
        <v>#REF!</v>
      </c>
      <c r="T32" s="97" t="e">
        <f ca="1">OFFSET('Yearly Plan'!$B$11,MATCH(1,OFFSET('Yearly Plan'!$B$11,0,T$37):OFFSET('Yearly Plan'!$B$18,0,T$37),0),0)</f>
        <v>#REF!</v>
      </c>
      <c r="U32" s="97" t="e">
        <f ca="1">OFFSET('Yearly Plan'!$B$11,MATCH(1,OFFSET('Yearly Plan'!$B$11,0,U$37):OFFSET('Yearly Plan'!$B$18,0,U$37),0),0)</f>
        <v>#REF!</v>
      </c>
      <c r="V32" s="97" t="e">
        <f ca="1">OFFSET('Yearly Plan'!$B$11,MATCH(1,OFFSET('Yearly Plan'!$B$11,0,V$37):OFFSET('Yearly Plan'!$B$18,0,V$37),0),0)</f>
        <v>#REF!</v>
      </c>
      <c r="W32" s="97" t="e">
        <f ca="1">OFFSET('Yearly Plan'!$B$11,MATCH(1,OFFSET('Yearly Plan'!$B$11,0,W$37):OFFSET('Yearly Plan'!$B$18,0,W$37),0),0)</f>
        <v>#REF!</v>
      </c>
      <c r="X32" s="97" t="e">
        <f ca="1">OFFSET('Yearly Plan'!$B$11,MATCH(1,OFFSET('Yearly Plan'!$B$11,0,X$37):OFFSET('Yearly Plan'!$B$18,0,X$37),0),0)</f>
        <v>#REF!</v>
      </c>
      <c r="Y32" s="97" t="e">
        <f ca="1">OFFSET('Yearly Plan'!$B$11,MATCH(1,OFFSET('Yearly Plan'!$B$11,0,Y$37):OFFSET('Yearly Plan'!$B$18,0,Y$37),0),0)</f>
        <v>#REF!</v>
      </c>
      <c r="Z32" s="97" t="e">
        <f ca="1">OFFSET('Yearly Plan'!$B$11,MATCH(1,OFFSET('Yearly Plan'!$B$11,0,Z$37):OFFSET('Yearly Plan'!$B$18,0,Z$37),0),0)</f>
        <v>#REF!</v>
      </c>
      <c r="AA32" s="97" t="e">
        <f ca="1">OFFSET('Yearly Plan'!$B$11,MATCH(1,OFFSET('Yearly Plan'!$B$11,0,AA$37):OFFSET('Yearly Plan'!$B$18,0,AA$37),0),0)</f>
        <v>#REF!</v>
      </c>
      <c r="AB32" s="97" t="e">
        <f ca="1">OFFSET('Yearly Plan'!$B$11,MATCH(1,OFFSET('Yearly Plan'!$B$11,0,AB$37):OFFSET('Yearly Plan'!$B$18,0,AB$37),0),0)</f>
        <v>#REF!</v>
      </c>
      <c r="AC32" s="97" t="e">
        <f ca="1">OFFSET('Yearly Plan'!$B$11,MATCH(1,OFFSET('Yearly Plan'!$B$11,0,AC$37):OFFSET('Yearly Plan'!$B$18,0,AC$37),0),0)</f>
        <v>#REF!</v>
      </c>
      <c r="AD32" s="97" t="e">
        <f ca="1">OFFSET('Yearly Plan'!$B$11,MATCH(1,OFFSET('Yearly Plan'!$B$11,0,AD$37):OFFSET('Yearly Plan'!$B$18,0,AD$37),0),0)</f>
        <v>#REF!</v>
      </c>
      <c r="AE32" s="97" t="e">
        <f ca="1">OFFSET('Yearly Plan'!$B$11,MATCH(1,OFFSET('Yearly Plan'!$B$11,0,AE$37):OFFSET('Yearly Plan'!$B$18,0,AE$37),0),0)</f>
        <v>#REF!</v>
      </c>
      <c r="AF32" s="97" t="e">
        <f ca="1">OFFSET('Yearly Plan'!$B$11,MATCH(1,OFFSET('Yearly Plan'!$B$11,0,AF$37):OFFSET('Yearly Plan'!$B$18,0,AF$37),0),0)</f>
        <v>#REF!</v>
      </c>
      <c r="AG32" s="97" t="e">
        <f ca="1">OFFSET('Yearly Plan'!$B$11,MATCH(1,OFFSET('Yearly Plan'!$B$11,0,AG$37):OFFSET('Yearly Plan'!$B$18,0,AG$37),0),0)</f>
        <v>#REF!</v>
      </c>
      <c r="AH32" s="97" t="e">
        <f ca="1">OFFSET('Yearly Plan'!$B$11,MATCH(1,OFFSET('Yearly Plan'!$B$11,0,AH$37):OFFSET('Yearly Plan'!$B$18,0,AH$37),0),0)</f>
        <v>#REF!</v>
      </c>
      <c r="AI32" s="97" t="e">
        <f ca="1">OFFSET('Yearly Plan'!$B$11,MATCH(1,OFFSET('Yearly Plan'!$B$11,0,AI$37):OFFSET('Yearly Plan'!$B$18,0,AI$37),0),0)</f>
        <v>#REF!</v>
      </c>
      <c r="AJ32" s="97" t="e">
        <f ca="1">OFFSET('Yearly Plan'!$B$11,MATCH(1,OFFSET('Yearly Plan'!$B$11,0,AJ$37):OFFSET('Yearly Plan'!$B$18,0,AJ$37),0),0)</f>
        <v>#REF!</v>
      </c>
      <c r="AK32" s="97" t="e">
        <f ca="1">OFFSET('Yearly Plan'!$B$11,MATCH(1,OFFSET('Yearly Plan'!$B$11,0,AK$37):OFFSET('Yearly Plan'!$B$18,0,AK$37),0),0)</f>
        <v>#REF!</v>
      </c>
      <c r="AL32" s="97" t="e">
        <f ca="1">OFFSET('Yearly Plan'!$B$11,MATCH(1,OFFSET('Yearly Plan'!$B$11,0,AL$37):OFFSET('Yearly Plan'!$B$18,0,AL$37),0),0)</f>
        <v>#REF!</v>
      </c>
      <c r="AM32" s="97" t="e">
        <f ca="1">OFFSET('Yearly Plan'!$B$11,MATCH(1,OFFSET('Yearly Plan'!$B$11,0,AM$37):OFFSET('Yearly Plan'!$B$18,0,AM$37),0),0)</f>
        <v>#REF!</v>
      </c>
      <c r="AN32" s="97" t="e">
        <f ca="1">OFFSET('Yearly Plan'!$B$11,MATCH(1,OFFSET('Yearly Plan'!$B$11,0,AN$37):OFFSET('Yearly Plan'!$B$18,0,AN$37),0),0)</f>
        <v>#REF!</v>
      </c>
      <c r="AO32" s="97" t="e">
        <f ca="1">OFFSET('Yearly Plan'!$B$11,MATCH(1,OFFSET('Yearly Plan'!$B$11,0,AO$37):OFFSET('Yearly Plan'!$B$18,0,AO$37),0),0)</f>
        <v>#REF!</v>
      </c>
      <c r="AP32" s="97" t="e">
        <f ca="1">OFFSET('Yearly Plan'!$B$11,MATCH(1,OFFSET('Yearly Plan'!$B$11,0,AP$37):OFFSET('Yearly Plan'!$B$18,0,AP$37),0),0)</f>
        <v>#REF!</v>
      </c>
      <c r="AQ32" s="97" t="e">
        <f ca="1">OFFSET('Yearly Plan'!$B$11,MATCH(1,OFFSET('Yearly Plan'!$B$11,0,AQ$37):OFFSET('Yearly Plan'!$B$18,0,AQ$37),0),0)</f>
        <v>#REF!</v>
      </c>
      <c r="AR32" s="97" t="e">
        <f ca="1">OFFSET('Yearly Plan'!$B$11,MATCH(1,OFFSET('Yearly Plan'!$B$11,0,AR$37):OFFSET('Yearly Plan'!$B$18,0,AR$37),0),0)</f>
        <v>#REF!</v>
      </c>
      <c r="AS32" s="97" t="e">
        <f ca="1">OFFSET('Yearly Plan'!$B$11,MATCH(1,OFFSET('Yearly Plan'!$B$11,0,AS$37):OFFSET('Yearly Plan'!$B$18,0,AS$37),0),0)</f>
        <v>#REF!</v>
      </c>
      <c r="AT32" s="97" t="e">
        <f ca="1">OFFSET('Yearly Plan'!$B$11,MATCH(1,OFFSET('Yearly Plan'!$B$11,0,AT$37):OFFSET('Yearly Plan'!$B$18,0,AT$37),0),0)</f>
        <v>#REF!</v>
      </c>
      <c r="AU32" s="97" t="e">
        <f ca="1">OFFSET('Yearly Plan'!$B$11,MATCH(1,OFFSET('Yearly Plan'!$B$11,0,AU$37):OFFSET('Yearly Plan'!$B$18,0,AU$37),0),0)</f>
        <v>#REF!</v>
      </c>
      <c r="AV32" s="97" t="e">
        <f ca="1">OFFSET('Yearly Plan'!$B$11,MATCH(1,OFFSET('Yearly Plan'!$B$11,0,AV$37):OFFSET('Yearly Plan'!$B$18,0,AV$37),0),0)</f>
        <v>#REF!</v>
      </c>
      <c r="AW32" s="97" t="e">
        <f ca="1">OFFSET('Yearly Plan'!$B$11,MATCH(1,OFFSET('Yearly Plan'!$B$11,0,AW$37):OFFSET('Yearly Plan'!$B$18,0,AW$37),0),0)</f>
        <v>#REF!</v>
      </c>
      <c r="AX32" s="97" t="e">
        <f ca="1">OFFSET('Yearly Plan'!$B$11,MATCH(1,OFFSET('Yearly Plan'!$B$11,0,AX$37):OFFSET('Yearly Plan'!$B$18,0,AX$37),0),0)</f>
        <v>#REF!</v>
      </c>
      <c r="AY32" s="97" t="e">
        <f ca="1">OFFSET('Yearly Plan'!$B$11,MATCH(1,OFFSET('Yearly Plan'!$B$11,0,AY$37):OFFSET('Yearly Plan'!$B$18,0,AY$37),0),0)</f>
        <v>#REF!</v>
      </c>
      <c r="AZ32" s="97" t="e">
        <f ca="1">OFFSET('Yearly Plan'!$B$11,MATCH(1,OFFSET('Yearly Plan'!$B$11,0,AZ$37):OFFSET('Yearly Plan'!$B$18,0,AZ$37),0),0)</f>
        <v>#REF!</v>
      </c>
      <c r="BA32" s="97" t="e">
        <f ca="1">OFFSET('Yearly Plan'!$B$11,MATCH(1,OFFSET('Yearly Plan'!$B$11,0,BA$37):OFFSET('Yearly Plan'!$B$18,0,BA$37),0),0)</f>
        <v>#REF!</v>
      </c>
      <c r="BB32" s="97" t="e">
        <f ca="1">OFFSET('Yearly Plan'!$B$11,MATCH(1,OFFSET('Yearly Plan'!$B$11,0,BB$37):OFFSET('Yearly Plan'!$B$18,0,BB$37),0),0)</f>
        <v>#REF!</v>
      </c>
      <c r="BC32" s="97" t="e">
        <f ca="1">OFFSET('Yearly Plan'!$B$11,MATCH(1,OFFSET('Yearly Plan'!$B$11,0,BC$37):OFFSET('Yearly Plan'!$B$18,0,BC$37),0),0)</f>
        <v>#REF!</v>
      </c>
      <c r="BD32" s="98" t="e">
        <f ca="1">OFFSET('Yearly Plan'!$B$11,MATCH(1,OFFSET('Yearly Plan'!$B$11,0,BD$37):OFFSET('Yearly Plan'!$B$18,0,BD$37),0),0)</f>
        <v>#REF!</v>
      </c>
    </row>
    <row r="33" spans="2:56" ht="15" customHeight="1">
      <c r="B33" s="44" t="str">
        <f>Discipline2</f>
        <v>Group session</v>
      </c>
      <c r="C33" s="45"/>
      <c r="D33" s="45"/>
      <c r="E33" s="99" t="e">
        <f ca="1">OFFSET('Yearly Plan'!$B$19,MATCH(1,OFFSET('Yearly Plan'!$B$19,0,E$37):OFFSET('Yearly Plan'!$B$26,0,E$37),0),0)</f>
        <v>#REF!</v>
      </c>
      <c r="F33" s="99" t="e">
        <f ca="1">OFFSET('Yearly Plan'!$B$19,MATCH(1,OFFSET('Yearly Plan'!$B$19,0,F$37):OFFSET('Yearly Plan'!$B$26,0,F$37),0),0)</f>
        <v>#REF!</v>
      </c>
      <c r="G33" s="99" t="e">
        <f ca="1">OFFSET('Yearly Plan'!$B$19,MATCH(1,OFFSET('Yearly Plan'!$B$19,0,G$37):OFFSET('Yearly Plan'!$B$26,0,G$37),0),0)</f>
        <v>#REF!</v>
      </c>
      <c r="H33" s="99" t="e">
        <f ca="1">OFFSET('Yearly Plan'!$B$19,MATCH(1,OFFSET('Yearly Plan'!$B$19,0,H$37):OFFSET('Yearly Plan'!$B$26,0,H$37),0),0)</f>
        <v>#REF!</v>
      </c>
      <c r="I33" s="99" t="e">
        <f ca="1">OFFSET('Yearly Plan'!$B$19,MATCH(1,OFFSET('Yearly Plan'!$B$19,0,I$37):OFFSET('Yearly Plan'!$B$26,0,I$37),0),0)</f>
        <v>#REF!</v>
      </c>
      <c r="J33" s="99" t="e">
        <f ca="1">OFFSET('Yearly Plan'!$B$19,MATCH(1,OFFSET('Yearly Plan'!$B$19,0,J$37):OFFSET('Yearly Plan'!$B$26,0,J$37),0),0)</f>
        <v>#REF!</v>
      </c>
      <c r="K33" s="99" t="e">
        <f ca="1">OFFSET('Yearly Plan'!$B$19,MATCH(1,OFFSET('Yearly Plan'!$B$19,0,K$37):OFFSET('Yearly Plan'!$B$26,0,K$37),0),0)</f>
        <v>#REF!</v>
      </c>
      <c r="L33" s="99" t="e">
        <f ca="1">OFFSET('Yearly Plan'!$B$19,MATCH(1,OFFSET('Yearly Plan'!$B$19,0,L$37):OFFSET('Yearly Plan'!$B$26,0,L$37),0),0)</f>
        <v>#REF!</v>
      </c>
      <c r="M33" s="99" t="e">
        <f ca="1">OFFSET('Yearly Plan'!$B$19,MATCH(1,OFFSET('Yearly Plan'!$B$19,0,M$37):OFFSET('Yearly Plan'!$B$26,0,M$37),0),0)</f>
        <v>#REF!</v>
      </c>
      <c r="N33" s="99" t="e">
        <f ca="1">OFFSET('Yearly Plan'!$B$19,MATCH(1,OFFSET('Yearly Plan'!$B$19,0,N$37):OFFSET('Yearly Plan'!$B$26,0,N$37),0),0)</f>
        <v>#REF!</v>
      </c>
      <c r="O33" s="99" t="e">
        <f ca="1">OFFSET('Yearly Plan'!$B$19,MATCH(1,OFFSET('Yearly Plan'!$B$19,0,O$37):OFFSET('Yearly Plan'!$B$26,0,O$37),0),0)</f>
        <v>#REF!</v>
      </c>
      <c r="P33" s="99" t="e">
        <f ca="1">OFFSET('Yearly Plan'!$B$19,MATCH(1,OFFSET('Yearly Plan'!$B$19,0,P$37):OFFSET('Yearly Plan'!$B$26,0,P$37),0),0)</f>
        <v>#REF!</v>
      </c>
      <c r="Q33" s="99" t="e">
        <f ca="1">OFFSET('Yearly Plan'!$B$19,MATCH(1,OFFSET('Yearly Plan'!$B$19,0,Q$37):OFFSET('Yearly Plan'!$B$26,0,Q$37),0),0)</f>
        <v>#REF!</v>
      </c>
      <c r="R33" s="99" t="e">
        <f ca="1">OFFSET('Yearly Plan'!$B$19,MATCH(1,OFFSET('Yearly Plan'!$B$19,0,R$37):OFFSET('Yearly Plan'!$B$26,0,R$37),0),0)</f>
        <v>#REF!</v>
      </c>
      <c r="S33" s="99" t="e">
        <f ca="1">OFFSET('Yearly Plan'!$B$19,MATCH(1,OFFSET('Yearly Plan'!$B$19,0,S$37):OFFSET('Yearly Plan'!$B$26,0,S$37),0),0)</f>
        <v>#REF!</v>
      </c>
      <c r="T33" s="99" t="e">
        <f ca="1">OFFSET('Yearly Plan'!$B$19,MATCH(1,OFFSET('Yearly Plan'!$B$19,0,T$37):OFFSET('Yearly Plan'!$B$26,0,T$37),0),0)</f>
        <v>#REF!</v>
      </c>
      <c r="U33" s="99" t="e">
        <f ca="1">OFFSET('Yearly Plan'!$B$19,MATCH(1,OFFSET('Yearly Plan'!$B$19,0,U$37):OFFSET('Yearly Plan'!$B$26,0,U$37),0),0)</f>
        <v>#REF!</v>
      </c>
      <c r="V33" s="99" t="e">
        <f ca="1">OFFSET('Yearly Plan'!$B$19,MATCH(1,OFFSET('Yearly Plan'!$B$19,0,V$37):OFFSET('Yearly Plan'!$B$26,0,V$37),0),0)</f>
        <v>#REF!</v>
      </c>
      <c r="W33" s="99" t="e">
        <f ca="1">OFFSET('Yearly Plan'!$B$19,MATCH(1,OFFSET('Yearly Plan'!$B$19,0,W$37):OFFSET('Yearly Plan'!$B$26,0,W$37),0),0)</f>
        <v>#REF!</v>
      </c>
      <c r="X33" s="99" t="e">
        <f ca="1">OFFSET('Yearly Plan'!$B$19,MATCH(1,OFFSET('Yearly Plan'!$B$19,0,X$37):OFFSET('Yearly Plan'!$B$26,0,X$37),0),0)</f>
        <v>#REF!</v>
      </c>
      <c r="Y33" s="99" t="e">
        <f ca="1">OFFSET('Yearly Plan'!$B$19,MATCH(1,OFFSET('Yearly Plan'!$B$19,0,Y$37):OFFSET('Yearly Plan'!$B$26,0,Y$37),0),0)</f>
        <v>#REF!</v>
      </c>
      <c r="Z33" s="99" t="e">
        <f ca="1">OFFSET('Yearly Plan'!$B$19,MATCH(1,OFFSET('Yearly Plan'!$B$19,0,Z$37):OFFSET('Yearly Plan'!$B$26,0,Z$37),0),0)</f>
        <v>#REF!</v>
      </c>
      <c r="AA33" s="99" t="e">
        <f ca="1">OFFSET('Yearly Plan'!$B$19,MATCH(1,OFFSET('Yearly Plan'!$B$19,0,AA$37):OFFSET('Yearly Plan'!$B$26,0,AA$37),0),0)</f>
        <v>#REF!</v>
      </c>
      <c r="AB33" s="99" t="e">
        <f ca="1">OFFSET('Yearly Plan'!$B$19,MATCH(1,OFFSET('Yearly Plan'!$B$19,0,AB$37):OFFSET('Yearly Plan'!$B$26,0,AB$37),0),0)</f>
        <v>#REF!</v>
      </c>
      <c r="AC33" s="99" t="e">
        <f ca="1">OFFSET('Yearly Plan'!$B$19,MATCH(1,OFFSET('Yearly Plan'!$B$19,0,AC$37):OFFSET('Yearly Plan'!$B$26,0,AC$37),0),0)</f>
        <v>#REF!</v>
      </c>
      <c r="AD33" s="99" t="e">
        <f ca="1">OFFSET('Yearly Plan'!$B$19,MATCH(1,OFFSET('Yearly Plan'!$B$19,0,AD$37):OFFSET('Yearly Plan'!$B$26,0,AD$37),0),0)</f>
        <v>#REF!</v>
      </c>
      <c r="AE33" s="99" t="e">
        <f ca="1">OFFSET('Yearly Plan'!$B$19,MATCH(1,OFFSET('Yearly Plan'!$B$19,0,AE$37):OFFSET('Yearly Plan'!$B$26,0,AE$37),0),0)</f>
        <v>#REF!</v>
      </c>
      <c r="AF33" s="99" t="e">
        <f ca="1">OFFSET('Yearly Plan'!$B$19,MATCH(1,OFFSET('Yearly Plan'!$B$19,0,AF$37):OFFSET('Yearly Plan'!$B$26,0,AF$37),0),0)</f>
        <v>#REF!</v>
      </c>
      <c r="AG33" s="99" t="e">
        <f ca="1">OFFSET('Yearly Plan'!$B$19,MATCH(1,OFFSET('Yearly Plan'!$B$19,0,AG$37):OFFSET('Yearly Plan'!$B$26,0,AG$37),0),0)</f>
        <v>#REF!</v>
      </c>
      <c r="AH33" s="99" t="e">
        <f ca="1">OFFSET('Yearly Plan'!$B$19,MATCH(1,OFFSET('Yearly Plan'!$B$19,0,AH$37):OFFSET('Yearly Plan'!$B$26,0,AH$37),0),0)</f>
        <v>#REF!</v>
      </c>
      <c r="AI33" s="99" t="e">
        <f ca="1">OFFSET('Yearly Plan'!$B$19,MATCH(1,OFFSET('Yearly Plan'!$B$19,0,AI$37):OFFSET('Yearly Plan'!$B$26,0,AI$37),0),0)</f>
        <v>#REF!</v>
      </c>
      <c r="AJ33" s="99" t="e">
        <f ca="1">OFFSET('Yearly Plan'!$B$19,MATCH(1,OFFSET('Yearly Plan'!$B$19,0,AJ$37):OFFSET('Yearly Plan'!$B$26,0,AJ$37),0),0)</f>
        <v>#REF!</v>
      </c>
      <c r="AK33" s="99" t="e">
        <f ca="1">OFFSET('Yearly Plan'!$B$19,MATCH(1,OFFSET('Yearly Plan'!$B$19,0,AK$37):OFFSET('Yearly Plan'!$B$26,0,AK$37),0),0)</f>
        <v>#REF!</v>
      </c>
      <c r="AL33" s="99" t="e">
        <f ca="1">OFFSET('Yearly Plan'!$B$19,MATCH(1,OFFSET('Yearly Plan'!$B$19,0,AL$37):OFFSET('Yearly Plan'!$B$26,0,AL$37),0),0)</f>
        <v>#REF!</v>
      </c>
      <c r="AM33" s="99" t="e">
        <f ca="1">OFFSET('Yearly Plan'!$B$19,MATCH(1,OFFSET('Yearly Plan'!$B$19,0,AM$37):OFFSET('Yearly Plan'!$B$26,0,AM$37),0),0)</f>
        <v>#REF!</v>
      </c>
      <c r="AN33" s="99" t="e">
        <f ca="1">OFFSET('Yearly Plan'!$B$19,MATCH(1,OFFSET('Yearly Plan'!$B$19,0,AN$37):OFFSET('Yearly Plan'!$B$26,0,AN$37),0),0)</f>
        <v>#REF!</v>
      </c>
      <c r="AO33" s="99" t="e">
        <f ca="1">OFFSET('Yearly Plan'!$B$19,MATCH(1,OFFSET('Yearly Plan'!$B$19,0,AO$37):OFFSET('Yearly Plan'!$B$26,0,AO$37),0),0)</f>
        <v>#REF!</v>
      </c>
      <c r="AP33" s="99" t="e">
        <f ca="1">OFFSET('Yearly Plan'!$B$19,MATCH(1,OFFSET('Yearly Plan'!$B$19,0,AP$37):OFFSET('Yearly Plan'!$B$26,0,AP$37),0),0)</f>
        <v>#REF!</v>
      </c>
      <c r="AQ33" s="99" t="e">
        <f ca="1">OFFSET('Yearly Plan'!$B$19,MATCH(1,OFFSET('Yearly Plan'!$B$19,0,AQ$37):OFFSET('Yearly Plan'!$B$26,0,AQ$37),0),0)</f>
        <v>#REF!</v>
      </c>
      <c r="AR33" s="99" t="e">
        <f ca="1">OFFSET('Yearly Plan'!$B$19,MATCH(1,OFFSET('Yearly Plan'!$B$19,0,AR$37):OFFSET('Yearly Plan'!$B$26,0,AR$37),0),0)</f>
        <v>#REF!</v>
      </c>
      <c r="AS33" s="99" t="e">
        <f ca="1">OFFSET('Yearly Plan'!$B$19,MATCH(1,OFFSET('Yearly Plan'!$B$19,0,AS$37):OFFSET('Yearly Plan'!$B$26,0,AS$37),0),0)</f>
        <v>#REF!</v>
      </c>
      <c r="AT33" s="99" t="e">
        <f ca="1">OFFSET('Yearly Plan'!$B$19,MATCH(1,OFFSET('Yearly Plan'!$B$19,0,AT$37):OFFSET('Yearly Plan'!$B$26,0,AT$37),0),0)</f>
        <v>#REF!</v>
      </c>
      <c r="AU33" s="99" t="e">
        <f ca="1">OFFSET('Yearly Plan'!$B$19,MATCH(1,OFFSET('Yearly Plan'!$B$19,0,AU$37):OFFSET('Yearly Plan'!$B$26,0,AU$37),0),0)</f>
        <v>#REF!</v>
      </c>
      <c r="AV33" s="99" t="e">
        <f ca="1">OFFSET('Yearly Plan'!$B$19,MATCH(1,OFFSET('Yearly Plan'!$B$19,0,AV$37):OFFSET('Yearly Plan'!$B$26,0,AV$37),0),0)</f>
        <v>#REF!</v>
      </c>
      <c r="AW33" s="99" t="e">
        <f ca="1">OFFSET('Yearly Plan'!$B$19,MATCH(1,OFFSET('Yearly Plan'!$B$19,0,AW$37):OFFSET('Yearly Plan'!$B$26,0,AW$37),0),0)</f>
        <v>#REF!</v>
      </c>
      <c r="AX33" s="99" t="e">
        <f ca="1">OFFSET('Yearly Plan'!$B$19,MATCH(1,OFFSET('Yearly Plan'!$B$19,0,AX$37):OFFSET('Yearly Plan'!$B$26,0,AX$37),0),0)</f>
        <v>#REF!</v>
      </c>
      <c r="AY33" s="99" t="e">
        <f ca="1">OFFSET('Yearly Plan'!$B$19,MATCH(1,OFFSET('Yearly Plan'!$B$19,0,AY$37):OFFSET('Yearly Plan'!$B$26,0,AY$37),0),0)</f>
        <v>#REF!</v>
      </c>
      <c r="AZ33" s="99" t="e">
        <f ca="1">OFFSET('Yearly Plan'!$B$19,MATCH(1,OFFSET('Yearly Plan'!$B$19,0,AZ$37):OFFSET('Yearly Plan'!$B$26,0,AZ$37),0),0)</f>
        <v>#REF!</v>
      </c>
      <c r="BA33" s="99" t="e">
        <f ca="1">OFFSET('Yearly Plan'!$B$19,MATCH(1,OFFSET('Yearly Plan'!$B$19,0,BA$37):OFFSET('Yearly Plan'!$B$26,0,BA$37),0),0)</f>
        <v>#REF!</v>
      </c>
      <c r="BB33" s="99" t="e">
        <f ca="1">OFFSET('Yearly Plan'!$B$19,MATCH(1,OFFSET('Yearly Plan'!$B$19,0,BB$37):OFFSET('Yearly Plan'!$B$26,0,BB$37),0),0)</f>
        <v>#REF!</v>
      </c>
      <c r="BC33" s="99" t="e">
        <f ca="1">OFFSET('Yearly Plan'!$B$19,MATCH(1,OFFSET('Yearly Plan'!$B$19,0,BC$37):OFFSET('Yearly Plan'!$B$26,0,BC$37),0),0)</f>
        <v>#REF!</v>
      </c>
      <c r="BD33" s="100" t="e">
        <f ca="1">OFFSET('Yearly Plan'!$B$19,MATCH(1,OFFSET('Yearly Plan'!$B$19,0,BD$37):OFFSET('Yearly Plan'!$B$26,0,BD$37),0),0)</f>
        <v>#REF!</v>
      </c>
    </row>
    <row r="34" spans="2:56" ht="15" customHeight="1">
      <c r="B34" s="44" t="str">
        <f>Discipline3</f>
        <v>Commute</v>
      </c>
      <c r="C34" s="45"/>
      <c r="D34" s="45"/>
      <c r="E34" s="99" t="e">
        <f ca="1">OFFSET('Yearly Plan'!$B$27,MATCH(1,OFFSET('Yearly Plan'!$B$27,0,E$37):OFFSET('Yearly Plan'!$B$34,0,E$37),0),0)</f>
        <v>#REF!</v>
      </c>
      <c r="F34" s="99" t="e">
        <f ca="1">OFFSET('Yearly Plan'!$B$27,MATCH(1,OFFSET('Yearly Plan'!$B$27,0,F$37):OFFSET('Yearly Plan'!$B$34,0,F$37),0),0)</f>
        <v>#REF!</v>
      </c>
      <c r="G34" s="99" t="e">
        <f ca="1">OFFSET('Yearly Plan'!$B$27,MATCH(1,OFFSET('Yearly Plan'!$B$27,0,G$37):OFFSET('Yearly Plan'!$B$34,0,G$37),0),0)</f>
        <v>#REF!</v>
      </c>
      <c r="H34" s="99" t="e">
        <f ca="1">OFFSET('Yearly Plan'!$B$27,MATCH(1,OFFSET('Yearly Plan'!$B$27,0,H$37):OFFSET('Yearly Plan'!$B$34,0,H$37),0),0)</f>
        <v>#REF!</v>
      </c>
      <c r="I34" s="99" t="e">
        <f ca="1">OFFSET('Yearly Plan'!$B$27,MATCH(1,OFFSET('Yearly Plan'!$B$27,0,I$37):OFFSET('Yearly Plan'!$B$34,0,I$37),0),0)</f>
        <v>#REF!</v>
      </c>
      <c r="J34" s="99" t="e">
        <f ca="1">OFFSET('Yearly Plan'!$B$27,MATCH(1,OFFSET('Yearly Plan'!$B$27,0,J$37):OFFSET('Yearly Plan'!$B$34,0,J$37),0),0)</f>
        <v>#REF!</v>
      </c>
      <c r="K34" s="99" t="e">
        <f ca="1">OFFSET('Yearly Plan'!$B$27,MATCH(1,OFFSET('Yearly Plan'!$B$27,0,K$37):OFFSET('Yearly Plan'!$B$34,0,K$37),0),0)</f>
        <v>#REF!</v>
      </c>
      <c r="L34" s="99" t="e">
        <f ca="1">OFFSET('Yearly Plan'!$B$27,MATCH(1,OFFSET('Yearly Plan'!$B$27,0,L$37):OFFSET('Yearly Plan'!$B$34,0,L$37),0),0)</f>
        <v>#REF!</v>
      </c>
      <c r="M34" s="99" t="e">
        <f ca="1">OFFSET('Yearly Plan'!$B$27,MATCH(1,OFFSET('Yearly Plan'!$B$27,0,M$37):OFFSET('Yearly Plan'!$B$34,0,M$37),0),0)</f>
        <v>#REF!</v>
      </c>
      <c r="N34" s="99" t="e">
        <f ca="1">OFFSET('Yearly Plan'!$B$27,MATCH(1,OFFSET('Yearly Plan'!$B$27,0,N$37):OFFSET('Yearly Plan'!$B$34,0,N$37),0),0)</f>
        <v>#REF!</v>
      </c>
      <c r="O34" s="99" t="e">
        <f ca="1">OFFSET('Yearly Plan'!$B$27,MATCH(1,OFFSET('Yearly Plan'!$B$27,0,O$37):OFFSET('Yearly Plan'!$B$34,0,O$37),0),0)</f>
        <v>#REF!</v>
      </c>
      <c r="P34" s="99" t="e">
        <f ca="1">OFFSET('Yearly Plan'!$B$27,MATCH(1,OFFSET('Yearly Plan'!$B$27,0,P$37):OFFSET('Yearly Plan'!$B$34,0,P$37),0),0)</f>
        <v>#REF!</v>
      </c>
      <c r="Q34" s="99" t="e">
        <f ca="1">OFFSET('Yearly Plan'!$B$27,MATCH(1,OFFSET('Yearly Plan'!$B$27,0,Q$37):OFFSET('Yearly Plan'!$B$34,0,Q$37),0),0)</f>
        <v>#REF!</v>
      </c>
      <c r="R34" s="99" t="e">
        <f ca="1">OFFSET('Yearly Plan'!$B$27,MATCH(1,OFFSET('Yearly Plan'!$B$27,0,R$37):OFFSET('Yearly Plan'!$B$34,0,R$37),0),0)</f>
        <v>#REF!</v>
      </c>
      <c r="S34" s="99" t="e">
        <f ca="1">OFFSET('Yearly Plan'!$B$27,MATCH(1,OFFSET('Yearly Plan'!$B$27,0,S$37):OFFSET('Yearly Plan'!$B$34,0,S$37),0),0)</f>
        <v>#REF!</v>
      </c>
      <c r="T34" s="99" t="e">
        <f ca="1">OFFSET('Yearly Plan'!$B$27,MATCH(1,OFFSET('Yearly Plan'!$B$27,0,T$37):OFFSET('Yearly Plan'!$B$34,0,T$37),0),0)</f>
        <v>#REF!</v>
      </c>
      <c r="U34" s="99" t="e">
        <f ca="1">OFFSET('Yearly Plan'!$B$27,MATCH(1,OFFSET('Yearly Plan'!$B$27,0,U$37):OFFSET('Yearly Plan'!$B$34,0,U$37),0),0)</f>
        <v>#REF!</v>
      </c>
      <c r="V34" s="99" t="e">
        <f ca="1">OFFSET('Yearly Plan'!$B$27,MATCH(1,OFFSET('Yearly Plan'!$B$27,0,V$37):OFFSET('Yearly Plan'!$B$34,0,V$37),0),0)</f>
        <v>#REF!</v>
      </c>
      <c r="W34" s="99" t="e">
        <f ca="1">OFFSET('Yearly Plan'!$B$27,MATCH(1,OFFSET('Yearly Plan'!$B$27,0,W$37):OFFSET('Yearly Plan'!$B$34,0,W$37),0),0)</f>
        <v>#REF!</v>
      </c>
      <c r="X34" s="99" t="e">
        <f ca="1">OFFSET('Yearly Plan'!$B$27,MATCH(1,OFFSET('Yearly Plan'!$B$27,0,X$37):OFFSET('Yearly Plan'!$B$34,0,X$37),0),0)</f>
        <v>#REF!</v>
      </c>
      <c r="Y34" s="99" t="e">
        <f ca="1">OFFSET('Yearly Plan'!$B$27,MATCH(1,OFFSET('Yearly Plan'!$B$27,0,Y$37):OFFSET('Yearly Plan'!$B$34,0,Y$37),0),0)</f>
        <v>#REF!</v>
      </c>
      <c r="Z34" s="99" t="e">
        <f ca="1">OFFSET('Yearly Plan'!$B$27,MATCH(1,OFFSET('Yearly Plan'!$B$27,0,Z$37):OFFSET('Yearly Plan'!$B$34,0,Z$37),0),0)</f>
        <v>#REF!</v>
      </c>
      <c r="AA34" s="99" t="e">
        <f ca="1">OFFSET('Yearly Plan'!$B$27,MATCH(1,OFFSET('Yearly Plan'!$B$27,0,AA$37):OFFSET('Yearly Plan'!$B$34,0,AA$37),0),0)</f>
        <v>#REF!</v>
      </c>
      <c r="AB34" s="99" t="e">
        <f ca="1">OFFSET('Yearly Plan'!$B$27,MATCH(1,OFFSET('Yearly Plan'!$B$27,0,AB$37):OFFSET('Yearly Plan'!$B$34,0,AB$37),0),0)</f>
        <v>#REF!</v>
      </c>
      <c r="AC34" s="99" t="e">
        <f ca="1">OFFSET('Yearly Plan'!$B$27,MATCH(1,OFFSET('Yearly Plan'!$B$27,0,AC$37):OFFSET('Yearly Plan'!$B$34,0,AC$37),0),0)</f>
        <v>#REF!</v>
      </c>
      <c r="AD34" s="99" t="e">
        <f ca="1">OFFSET('Yearly Plan'!$B$27,MATCH(1,OFFSET('Yearly Plan'!$B$27,0,AD$37):OFFSET('Yearly Plan'!$B$34,0,AD$37),0),0)</f>
        <v>#REF!</v>
      </c>
      <c r="AE34" s="99" t="e">
        <f ca="1">OFFSET('Yearly Plan'!$B$27,MATCH(1,OFFSET('Yearly Plan'!$B$27,0,AE$37):OFFSET('Yearly Plan'!$B$34,0,AE$37),0),0)</f>
        <v>#REF!</v>
      </c>
      <c r="AF34" s="99" t="e">
        <f ca="1">OFFSET('Yearly Plan'!$B$27,MATCH(1,OFFSET('Yearly Plan'!$B$27,0,AF$37):OFFSET('Yearly Plan'!$B$34,0,AF$37),0),0)</f>
        <v>#REF!</v>
      </c>
      <c r="AG34" s="99" t="e">
        <f ca="1">OFFSET('Yearly Plan'!$B$27,MATCH(1,OFFSET('Yearly Plan'!$B$27,0,AG$37):OFFSET('Yearly Plan'!$B$34,0,AG$37),0),0)</f>
        <v>#REF!</v>
      </c>
      <c r="AH34" s="99" t="e">
        <f ca="1">OFFSET('Yearly Plan'!$B$27,MATCH(1,OFFSET('Yearly Plan'!$B$27,0,AH$37):OFFSET('Yearly Plan'!$B$34,0,AH$37),0),0)</f>
        <v>#REF!</v>
      </c>
      <c r="AI34" s="99" t="e">
        <f ca="1">OFFSET('Yearly Plan'!$B$27,MATCH(1,OFFSET('Yearly Plan'!$B$27,0,AI$37):OFFSET('Yearly Plan'!$B$34,0,AI$37),0),0)</f>
        <v>#REF!</v>
      </c>
      <c r="AJ34" s="99" t="e">
        <f ca="1">OFFSET('Yearly Plan'!$B$27,MATCH(1,OFFSET('Yearly Plan'!$B$27,0,AJ$37):OFFSET('Yearly Plan'!$B$34,0,AJ$37),0),0)</f>
        <v>#REF!</v>
      </c>
      <c r="AK34" s="99" t="e">
        <f ca="1">OFFSET('Yearly Plan'!$B$27,MATCH(1,OFFSET('Yearly Plan'!$B$27,0,AK$37):OFFSET('Yearly Plan'!$B$34,0,AK$37),0),0)</f>
        <v>#REF!</v>
      </c>
      <c r="AL34" s="99" t="e">
        <f ca="1">OFFSET('Yearly Plan'!$B$27,MATCH(1,OFFSET('Yearly Plan'!$B$27,0,AL$37):OFFSET('Yearly Plan'!$B$34,0,AL$37),0),0)</f>
        <v>#REF!</v>
      </c>
      <c r="AM34" s="99" t="e">
        <f ca="1">OFFSET('Yearly Plan'!$B$27,MATCH(1,OFFSET('Yearly Plan'!$B$27,0,AM$37):OFFSET('Yearly Plan'!$B$34,0,AM$37),0),0)</f>
        <v>#REF!</v>
      </c>
      <c r="AN34" s="99" t="e">
        <f ca="1">OFFSET('Yearly Plan'!$B$27,MATCH(1,OFFSET('Yearly Plan'!$B$27,0,AN$37):OFFSET('Yearly Plan'!$B$34,0,AN$37),0),0)</f>
        <v>#REF!</v>
      </c>
      <c r="AO34" s="99" t="e">
        <f ca="1">OFFSET('Yearly Plan'!$B$27,MATCH(1,OFFSET('Yearly Plan'!$B$27,0,AO$37):OFFSET('Yearly Plan'!$B$34,0,AO$37),0),0)</f>
        <v>#REF!</v>
      </c>
      <c r="AP34" s="99" t="e">
        <f ca="1">OFFSET('Yearly Plan'!$B$27,MATCH(1,OFFSET('Yearly Plan'!$B$27,0,AP$37):OFFSET('Yearly Plan'!$B$34,0,AP$37),0),0)</f>
        <v>#REF!</v>
      </c>
      <c r="AQ34" s="99" t="e">
        <f ca="1">OFFSET('Yearly Plan'!$B$27,MATCH(1,OFFSET('Yearly Plan'!$B$27,0,AQ$37):OFFSET('Yearly Plan'!$B$34,0,AQ$37),0),0)</f>
        <v>#REF!</v>
      </c>
      <c r="AR34" s="99" t="e">
        <f ca="1">OFFSET('Yearly Plan'!$B$27,MATCH(1,OFFSET('Yearly Plan'!$B$27,0,AR$37):OFFSET('Yearly Plan'!$B$34,0,AR$37),0),0)</f>
        <v>#REF!</v>
      </c>
      <c r="AS34" s="99" t="e">
        <f ca="1">OFFSET('Yearly Plan'!$B$27,MATCH(1,OFFSET('Yearly Plan'!$B$27,0,AS$37):OFFSET('Yearly Plan'!$B$34,0,AS$37),0),0)</f>
        <v>#REF!</v>
      </c>
      <c r="AT34" s="99" t="e">
        <f ca="1">OFFSET('Yearly Plan'!$B$27,MATCH(1,OFFSET('Yearly Plan'!$B$27,0,AT$37):OFFSET('Yearly Plan'!$B$34,0,AT$37),0),0)</f>
        <v>#REF!</v>
      </c>
      <c r="AU34" s="99" t="e">
        <f ca="1">OFFSET('Yearly Plan'!$B$27,MATCH(1,OFFSET('Yearly Plan'!$B$27,0,AU$37):OFFSET('Yearly Plan'!$B$34,0,AU$37),0),0)</f>
        <v>#REF!</v>
      </c>
      <c r="AV34" s="99" t="e">
        <f ca="1">OFFSET('Yearly Plan'!$B$27,MATCH(1,OFFSET('Yearly Plan'!$B$27,0,AV$37):OFFSET('Yearly Plan'!$B$34,0,AV$37),0),0)</f>
        <v>#REF!</v>
      </c>
      <c r="AW34" s="99" t="e">
        <f ca="1">OFFSET('Yearly Plan'!$B$27,MATCH(1,OFFSET('Yearly Plan'!$B$27,0,AW$37):OFFSET('Yearly Plan'!$B$34,0,AW$37),0),0)</f>
        <v>#REF!</v>
      </c>
      <c r="AX34" s="99" t="e">
        <f ca="1">OFFSET('Yearly Plan'!$B$27,MATCH(1,OFFSET('Yearly Plan'!$B$27,0,AX$37):OFFSET('Yearly Plan'!$B$34,0,AX$37),0),0)</f>
        <v>#REF!</v>
      </c>
      <c r="AY34" s="99" t="e">
        <f ca="1">OFFSET('Yearly Plan'!$B$27,MATCH(1,OFFSET('Yearly Plan'!$B$27,0,AY$37):OFFSET('Yearly Plan'!$B$34,0,AY$37),0),0)</f>
        <v>#REF!</v>
      </c>
      <c r="AZ34" s="99" t="e">
        <f ca="1">OFFSET('Yearly Plan'!$B$27,MATCH(1,OFFSET('Yearly Plan'!$B$27,0,AZ$37):OFFSET('Yearly Plan'!$B$34,0,AZ$37),0),0)</f>
        <v>#REF!</v>
      </c>
      <c r="BA34" s="99" t="e">
        <f ca="1">OFFSET('Yearly Plan'!$B$27,MATCH(1,OFFSET('Yearly Plan'!$B$27,0,BA$37):OFFSET('Yearly Plan'!$B$34,0,BA$37),0),0)</f>
        <v>#REF!</v>
      </c>
      <c r="BB34" s="99" t="e">
        <f ca="1">OFFSET('Yearly Plan'!$B$27,MATCH(1,OFFSET('Yearly Plan'!$B$27,0,BB$37):OFFSET('Yearly Plan'!$B$34,0,BB$37),0),0)</f>
        <v>#REF!</v>
      </c>
      <c r="BC34" s="99" t="e">
        <f ca="1">OFFSET('Yearly Plan'!$B$27,MATCH(1,OFFSET('Yearly Plan'!$B$27,0,BC$37):OFFSET('Yearly Plan'!$B$34,0,BC$37),0),0)</f>
        <v>#REF!</v>
      </c>
      <c r="BD34" s="100" t="e">
        <f ca="1">OFFSET('Yearly Plan'!$B$27,MATCH(1,OFFSET('Yearly Plan'!$B$27,0,BD$37):OFFSET('Yearly Plan'!$B$34,0,BD$37),0),0)</f>
        <v>#REF!</v>
      </c>
    </row>
    <row r="35" spans="2:56" ht="15" customHeight="1">
      <c r="B35" s="47" t="str">
        <f>Discipline4</f>
        <v>Gym</v>
      </c>
      <c r="C35" s="48"/>
      <c r="D35" s="48"/>
      <c r="E35" s="101" t="e">
        <f ca="1">OFFSET('Yearly Plan'!$B$35,MATCH(1,OFFSET('Yearly Plan'!$B$35,0,E$37):OFFSET('Yearly Plan'!$B$42,0,E$37),0),0)</f>
        <v>#REF!</v>
      </c>
      <c r="F35" s="101" t="e">
        <f ca="1">OFFSET('Yearly Plan'!$B$35,MATCH(1,OFFSET('Yearly Plan'!$B$35,0,F$37):OFFSET('Yearly Plan'!$B$42,0,F$37),0),0)</f>
        <v>#REF!</v>
      </c>
      <c r="G35" s="101" t="e">
        <f ca="1">OFFSET('Yearly Plan'!$B$35,MATCH(1,OFFSET('Yearly Plan'!$B$35,0,G$37):OFFSET('Yearly Plan'!$B$42,0,G$37),0),0)</f>
        <v>#REF!</v>
      </c>
      <c r="H35" s="101" t="e">
        <f ca="1">OFFSET('Yearly Plan'!$B$35,MATCH(1,OFFSET('Yearly Plan'!$B$35,0,H$37):OFFSET('Yearly Plan'!$B$42,0,H$37),0),0)</f>
        <v>#REF!</v>
      </c>
      <c r="I35" s="101" t="e">
        <f ca="1">OFFSET('Yearly Plan'!$B$35,MATCH(1,OFFSET('Yearly Plan'!$B$35,0,I$37):OFFSET('Yearly Plan'!$B$42,0,I$37),0),0)</f>
        <v>#REF!</v>
      </c>
      <c r="J35" s="101" t="e">
        <f ca="1">OFFSET('Yearly Plan'!$B$35,MATCH(1,OFFSET('Yearly Plan'!$B$35,0,J$37):OFFSET('Yearly Plan'!$B$42,0,J$37),0),0)</f>
        <v>#REF!</v>
      </c>
      <c r="K35" s="101" t="e">
        <f ca="1">OFFSET('Yearly Plan'!$B$35,MATCH(1,OFFSET('Yearly Plan'!$B$35,0,K$37):OFFSET('Yearly Plan'!$B$42,0,K$37),0),0)</f>
        <v>#REF!</v>
      </c>
      <c r="L35" s="101" t="e">
        <f ca="1">OFFSET('Yearly Plan'!$B$35,MATCH(1,OFFSET('Yearly Plan'!$B$35,0,L$37):OFFSET('Yearly Plan'!$B$42,0,L$37),0),0)</f>
        <v>#REF!</v>
      </c>
      <c r="M35" s="101" t="e">
        <f ca="1">OFFSET('Yearly Plan'!$B$35,MATCH(1,OFFSET('Yearly Plan'!$B$35,0,M$37):OFFSET('Yearly Plan'!$B$42,0,M$37),0),0)</f>
        <v>#REF!</v>
      </c>
      <c r="N35" s="101" t="e">
        <f ca="1">OFFSET('Yearly Plan'!$B$35,MATCH(1,OFFSET('Yearly Plan'!$B$35,0,N$37):OFFSET('Yearly Plan'!$B$42,0,N$37),0),0)</f>
        <v>#REF!</v>
      </c>
      <c r="O35" s="101" t="e">
        <f ca="1">OFFSET('Yearly Plan'!$B$35,MATCH(1,OFFSET('Yearly Plan'!$B$35,0,O$37):OFFSET('Yearly Plan'!$B$42,0,O$37),0),0)</f>
        <v>#REF!</v>
      </c>
      <c r="P35" s="101" t="e">
        <f ca="1">OFFSET('Yearly Plan'!$B$35,MATCH(1,OFFSET('Yearly Plan'!$B$35,0,P$37):OFFSET('Yearly Plan'!$B$42,0,P$37),0),0)</f>
        <v>#REF!</v>
      </c>
      <c r="Q35" s="101" t="e">
        <f ca="1">OFFSET('Yearly Plan'!$B$35,MATCH(1,OFFSET('Yearly Plan'!$B$35,0,Q$37):OFFSET('Yearly Plan'!$B$42,0,Q$37),0),0)</f>
        <v>#REF!</v>
      </c>
      <c r="R35" s="101" t="e">
        <f ca="1">OFFSET('Yearly Plan'!$B$35,MATCH(1,OFFSET('Yearly Plan'!$B$35,0,R$37):OFFSET('Yearly Plan'!$B$42,0,R$37),0),0)</f>
        <v>#REF!</v>
      </c>
      <c r="S35" s="101" t="e">
        <f ca="1">OFFSET('Yearly Plan'!$B$35,MATCH(1,OFFSET('Yearly Plan'!$B$35,0,S$37):OFFSET('Yearly Plan'!$B$42,0,S$37),0),0)</f>
        <v>#REF!</v>
      </c>
      <c r="T35" s="101" t="e">
        <f ca="1">OFFSET('Yearly Plan'!$B$35,MATCH(1,OFFSET('Yearly Plan'!$B$35,0,T$37):OFFSET('Yearly Plan'!$B$42,0,T$37),0),0)</f>
        <v>#REF!</v>
      </c>
      <c r="U35" s="101" t="e">
        <f ca="1">OFFSET('Yearly Plan'!$B$35,MATCH(1,OFFSET('Yearly Plan'!$B$35,0,U$37):OFFSET('Yearly Plan'!$B$42,0,U$37),0),0)</f>
        <v>#REF!</v>
      </c>
      <c r="V35" s="101" t="e">
        <f ca="1">OFFSET('Yearly Plan'!$B$35,MATCH(1,OFFSET('Yearly Plan'!$B$35,0,V$37):OFFSET('Yearly Plan'!$B$42,0,V$37),0),0)</f>
        <v>#REF!</v>
      </c>
      <c r="W35" s="101" t="e">
        <f ca="1">OFFSET('Yearly Plan'!$B$35,MATCH(1,OFFSET('Yearly Plan'!$B$35,0,W$37):OFFSET('Yearly Plan'!$B$42,0,W$37),0),0)</f>
        <v>#REF!</v>
      </c>
      <c r="X35" s="101" t="e">
        <f ca="1">OFFSET('Yearly Plan'!$B$35,MATCH(1,OFFSET('Yearly Plan'!$B$35,0,X$37):OFFSET('Yearly Plan'!$B$42,0,X$37),0),0)</f>
        <v>#REF!</v>
      </c>
      <c r="Y35" s="101" t="e">
        <f ca="1">OFFSET('Yearly Plan'!$B$35,MATCH(1,OFFSET('Yearly Plan'!$B$35,0,Y$37):OFFSET('Yearly Plan'!$B$42,0,Y$37),0),0)</f>
        <v>#REF!</v>
      </c>
      <c r="Z35" s="101" t="e">
        <f ca="1">OFFSET('Yearly Plan'!$B$35,MATCH(1,OFFSET('Yearly Plan'!$B$35,0,Z$37):OFFSET('Yearly Plan'!$B$42,0,Z$37),0),0)</f>
        <v>#REF!</v>
      </c>
      <c r="AA35" s="101" t="e">
        <f ca="1">OFFSET('Yearly Plan'!$B$35,MATCH(1,OFFSET('Yearly Plan'!$B$35,0,AA$37):OFFSET('Yearly Plan'!$B$42,0,AA$37),0),0)</f>
        <v>#REF!</v>
      </c>
      <c r="AB35" s="101" t="e">
        <f ca="1">OFFSET('Yearly Plan'!$B$35,MATCH(1,OFFSET('Yearly Plan'!$B$35,0,AB$37):OFFSET('Yearly Plan'!$B$42,0,AB$37),0),0)</f>
        <v>#REF!</v>
      </c>
      <c r="AC35" s="101" t="e">
        <f ca="1">OFFSET('Yearly Plan'!$B$35,MATCH(1,OFFSET('Yearly Plan'!$B$35,0,AC$37):OFFSET('Yearly Plan'!$B$42,0,AC$37),0),0)</f>
        <v>#REF!</v>
      </c>
      <c r="AD35" s="101" t="e">
        <f ca="1">OFFSET('Yearly Plan'!$B$35,MATCH(1,OFFSET('Yearly Plan'!$B$35,0,AD$37):OFFSET('Yearly Plan'!$B$42,0,AD$37),0),0)</f>
        <v>#REF!</v>
      </c>
      <c r="AE35" s="101" t="e">
        <f ca="1">OFFSET('Yearly Plan'!$B$35,MATCH(1,OFFSET('Yearly Plan'!$B$35,0,AE$37):OFFSET('Yearly Plan'!$B$42,0,AE$37),0),0)</f>
        <v>#REF!</v>
      </c>
      <c r="AF35" s="101" t="e">
        <f ca="1">OFFSET('Yearly Plan'!$B$35,MATCH(1,OFFSET('Yearly Plan'!$B$35,0,AF$37):OFFSET('Yearly Plan'!$B$42,0,AF$37),0),0)</f>
        <v>#REF!</v>
      </c>
      <c r="AG35" s="101" t="e">
        <f ca="1">OFFSET('Yearly Plan'!$B$35,MATCH(1,OFFSET('Yearly Plan'!$B$35,0,AG$37):OFFSET('Yearly Plan'!$B$42,0,AG$37),0),0)</f>
        <v>#REF!</v>
      </c>
      <c r="AH35" s="101" t="e">
        <f ca="1">OFFSET('Yearly Plan'!$B$35,MATCH(1,OFFSET('Yearly Plan'!$B$35,0,AH$37):OFFSET('Yearly Plan'!$B$42,0,AH$37),0),0)</f>
        <v>#REF!</v>
      </c>
      <c r="AI35" s="101" t="e">
        <f ca="1">OFFSET('Yearly Plan'!$B$35,MATCH(1,OFFSET('Yearly Plan'!$B$35,0,AI$37):OFFSET('Yearly Plan'!$B$42,0,AI$37),0),0)</f>
        <v>#REF!</v>
      </c>
      <c r="AJ35" s="101" t="e">
        <f ca="1">OFFSET('Yearly Plan'!$B$35,MATCH(1,OFFSET('Yearly Plan'!$B$35,0,AJ$37):OFFSET('Yearly Plan'!$B$42,0,AJ$37),0),0)</f>
        <v>#REF!</v>
      </c>
      <c r="AK35" s="101" t="e">
        <f ca="1">OFFSET('Yearly Plan'!$B$35,MATCH(1,OFFSET('Yearly Plan'!$B$35,0,AK$37):OFFSET('Yearly Plan'!$B$42,0,AK$37),0),0)</f>
        <v>#REF!</v>
      </c>
      <c r="AL35" s="101" t="e">
        <f ca="1">OFFSET('Yearly Plan'!$B$35,MATCH(1,OFFSET('Yearly Plan'!$B$35,0,AL$37):OFFSET('Yearly Plan'!$B$42,0,AL$37),0),0)</f>
        <v>#REF!</v>
      </c>
      <c r="AM35" s="101" t="e">
        <f ca="1">OFFSET('Yearly Plan'!$B$35,MATCH(1,OFFSET('Yearly Plan'!$B$35,0,AM$37):OFFSET('Yearly Plan'!$B$42,0,AM$37),0),0)</f>
        <v>#REF!</v>
      </c>
      <c r="AN35" s="101" t="e">
        <f ca="1">OFFSET('Yearly Plan'!$B$35,MATCH(1,OFFSET('Yearly Plan'!$B$35,0,AN$37):OFFSET('Yearly Plan'!$B$42,0,AN$37),0),0)</f>
        <v>#REF!</v>
      </c>
      <c r="AO35" s="101" t="e">
        <f ca="1">OFFSET('Yearly Plan'!$B$35,MATCH(1,OFFSET('Yearly Plan'!$B$35,0,AO$37):OFFSET('Yearly Plan'!$B$42,0,AO$37),0),0)</f>
        <v>#REF!</v>
      </c>
      <c r="AP35" s="101" t="e">
        <f ca="1">OFFSET('Yearly Plan'!$B$35,MATCH(1,OFFSET('Yearly Plan'!$B$35,0,AP$37):OFFSET('Yearly Plan'!$B$42,0,AP$37),0),0)</f>
        <v>#REF!</v>
      </c>
      <c r="AQ35" s="101" t="e">
        <f ca="1">OFFSET('Yearly Plan'!$B$35,MATCH(1,OFFSET('Yearly Plan'!$B$35,0,AQ$37):OFFSET('Yearly Plan'!$B$42,0,AQ$37),0),0)</f>
        <v>#REF!</v>
      </c>
      <c r="AR35" s="101" t="e">
        <f ca="1">OFFSET('Yearly Plan'!$B$35,MATCH(1,OFFSET('Yearly Plan'!$B$35,0,AR$37):OFFSET('Yearly Plan'!$B$42,0,AR$37),0),0)</f>
        <v>#REF!</v>
      </c>
      <c r="AS35" s="101" t="e">
        <f ca="1">OFFSET('Yearly Plan'!$B$35,MATCH(1,OFFSET('Yearly Plan'!$B$35,0,AS$37):OFFSET('Yearly Plan'!$B$42,0,AS$37),0),0)</f>
        <v>#REF!</v>
      </c>
      <c r="AT35" s="101" t="e">
        <f ca="1">OFFSET('Yearly Plan'!$B$35,MATCH(1,OFFSET('Yearly Plan'!$B$35,0,AT$37):OFFSET('Yearly Plan'!$B$42,0,AT$37),0),0)</f>
        <v>#REF!</v>
      </c>
      <c r="AU35" s="101" t="e">
        <f ca="1">OFFSET('Yearly Plan'!$B$35,MATCH(1,OFFSET('Yearly Plan'!$B$35,0,AU$37):OFFSET('Yearly Plan'!$B$42,0,AU$37),0),0)</f>
        <v>#REF!</v>
      </c>
      <c r="AV35" s="101" t="e">
        <f ca="1">OFFSET('Yearly Plan'!$B$35,MATCH(1,OFFSET('Yearly Plan'!$B$35,0,AV$37):OFFSET('Yearly Plan'!$B$42,0,AV$37),0),0)</f>
        <v>#REF!</v>
      </c>
      <c r="AW35" s="101" t="e">
        <f ca="1">OFFSET('Yearly Plan'!$B$35,MATCH(1,OFFSET('Yearly Plan'!$B$35,0,AW$37):OFFSET('Yearly Plan'!$B$42,0,AW$37),0),0)</f>
        <v>#REF!</v>
      </c>
      <c r="AX35" s="101" t="e">
        <f ca="1">OFFSET('Yearly Plan'!$B$35,MATCH(1,OFFSET('Yearly Plan'!$B$35,0,AX$37):OFFSET('Yearly Plan'!$B$42,0,AX$37),0),0)</f>
        <v>#REF!</v>
      </c>
      <c r="AY35" s="101" t="e">
        <f ca="1">OFFSET('Yearly Plan'!$B$35,MATCH(1,OFFSET('Yearly Plan'!$B$35,0,AY$37):OFFSET('Yearly Plan'!$B$42,0,AY$37),0),0)</f>
        <v>#REF!</v>
      </c>
      <c r="AZ35" s="101" t="e">
        <f ca="1">OFFSET('Yearly Plan'!$B$35,MATCH(1,OFFSET('Yearly Plan'!$B$35,0,AZ$37):OFFSET('Yearly Plan'!$B$42,0,AZ$37),0),0)</f>
        <v>#REF!</v>
      </c>
      <c r="BA35" s="101" t="e">
        <f ca="1">OFFSET('Yearly Plan'!$B$35,MATCH(1,OFFSET('Yearly Plan'!$B$35,0,BA$37):OFFSET('Yearly Plan'!$B$42,0,BA$37),0),0)</f>
        <v>#REF!</v>
      </c>
      <c r="BB35" s="101" t="e">
        <f ca="1">OFFSET('Yearly Plan'!$B$35,MATCH(1,OFFSET('Yearly Plan'!$B$35,0,BB$37):OFFSET('Yearly Plan'!$B$42,0,BB$37),0),0)</f>
        <v>#REF!</v>
      </c>
      <c r="BC35" s="101" t="e">
        <f ca="1">OFFSET('Yearly Plan'!$B$35,MATCH(1,OFFSET('Yearly Plan'!$B$35,0,BC$37):OFFSET('Yearly Plan'!$B$42,0,BC$37),0),0)</f>
        <v>#REF!</v>
      </c>
      <c r="BD35" s="102" t="e">
        <f ca="1">OFFSET('Yearly Plan'!$B$35,MATCH(1,OFFSET('Yearly Plan'!$B$35,0,BD$37):OFFSET('Yearly Plan'!$B$42,0,BD$37),0),0)</f>
        <v>#REF!</v>
      </c>
    </row>
    <row r="37" spans="2:56" ht="11.25">
      <c r="B37" t="s">
        <v>43</v>
      </c>
      <c r="E37" t="e">
        <f>MATCH(E2,'Yearly Plan'!$C$4:$BO$4)</f>
        <v>#REF!</v>
      </c>
      <c r="F37" t="e">
        <f>MATCH(F2,'Yearly Plan'!$C$4:$BO$4)</f>
        <v>#REF!</v>
      </c>
      <c r="G37" t="e">
        <f>MATCH(G2,'Yearly Plan'!$C$4:$BO$4)</f>
        <v>#REF!</v>
      </c>
      <c r="H37" t="e">
        <f>MATCH(H2,'Yearly Plan'!$C$4:$BO$4)</f>
        <v>#REF!</v>
      </c>
      <c r="I37" t="e">
        <f>MATCH(I2,'Yearly Plan'!$C$4:$BO$4)</f>
        <v>#REF!</v>
      </c>
      <c r="J37" t="e">
        <f>MATCH(J2,'Yearly Plan'!$C$4:$BO$4)</f>
        <v>#REF!</v>
      </c>
      <c r="K37" t="e">
        <f>MATCH(K2,'Yearly Plan'!$C$4:$BO$4)</f>
        <v>#REF!</v>
      </c>
      <c r="L37" t="e">
        <f>MATCH(L2,'Yearly Plan'!$C$4:$BO$4)</f>
        <v>#REF!</v>
      </c>
      <c r="M37" t="e">
        <f>MATCH(M2,'Yearly Plan'!$C$4:$BO$4)</f>
        <v>#REF!</v>
      </c>
      <c r="N37" t="e">
        <f>MATCH(N2,'Yearly Plan'!$C$4:$BO$4)</f>
        <v>#REF!</v>
      </c>
      <c r="O37" t="e">
        <f>MATCH(O2,'Yearly Plan'!$C$4:$BO$4)</f>
        <v>#REF!</v>
      </c>
      <c r="P37" t="e">
        <f>MATCH(P2,'Yearly Plan'!$C$4:$BO$4)</f>
        <v>#REF!</v>
      </c>
      <c r="Q37" t="e">
        <f>MATCH(Q2,'Yearly Plan'!$C$4:$BO$4)</f>
        <v>#REF!</v>
      </c>
      <c r="R37" t="e">
        <f>MATCH(R2,'Yearly Plan'!$C$4:$BO$4)</f>
        <v>#REF!</v>
      </c>
      <c r="S37" t="e">
        <f>MATCH(S2,'Yearly Plan'!$C$4:$BO$4)</f>
        <v>#REF!</v>
      </c>
      <c r="T37" t="e">
        <f>MATCH(T2,'Yearly Plan'!$C$4:$BO$4)</f>
        <v>#REF!</v>
      </c>
      <c r="U37" t="e">
        <f>MATCH(U2,'Yearly Plan'!$C$4:$BO$4)</f>
        <v>#REF!</v>
      </c>
      <c r="V37" t="e">
        <f>MATCH(V2,'Yearly Plan'!$C$4:$BO$4)</f>
        <v>#REF!</v>
      </c>
      <c r="W37" t="e">
        <f>MATCH(W2,'Yearly Plan'!$C$4:$BO$4)</f>
        <v>#REF!</v>
      </c>
      <c r="X37" t="e">
        <f>MATCH(X2,'Yearly Plan'!$C$4:$BO$4)</f>
        <v>#REF!</v>
      </c>
      <c r="Y37" t="e">
        <f>MATCH(Y2,'Yearly Plan'!$C$4:$BO$4)</f>
        <v>#REF!</v>
      </c>
      <c r="Z37" t="e">
        <f>MATCH(Z2,'Yearly Plan'!$C$4:$BO$4)</f>
        <v>#REF!</v>
      </c>
      <c r="AA37" t="e">
        <f>MATCH(AA2,'Yearly Plan'!$C$4:$BO$4)</f>
        <v>#REF!</v>
      </c>
      <c r="AB37" t="e">
        <f>MATCH(AB2,'Yearly Plan'!$C$4:$BO$4)</f>
        <v>#REF!</v>
      </c>
      <c r="AC37" t="e">
        <f>MATCH(AC2,'Yearly Plan'!$C$4:$BO$4)</f>
        <v>#REF!</v>
      </c>
      <c r="AD37" t="e">
        <f>MATCH(AD2,'Yearly Plan'!$C$4:$BO$4)</f>
        <v>#REF!</v>
      </c>
      <c r="AE37" t="e">
        <f>MATCH(AE2,'Yearly Plan'!$C$4:$BO$4)</f>
        <v>#REF!</v>
      </c>
      <c r="AF37" t="e">
        <f>MATCH(AF2,'Yearly Plan'!$C$4:$BO$4)</f>
        <v>#REF!</v>
      </c>
      <c r="AG37" t="e">
        <f>MATCH(AG2,'Yearly Plan'!$C$4:$BO$4)</f>
        <v>#REF!</v>
      </c>
      <c r="AH37" t="e">
        <f>MATCH(AH2,'Yearly Plan'!$C$4:$BO$4)</f>
        <v>#REF!</v>
      </c>
      <c r="AI37" t="e">
        <f>MATCH(AI2,'Yearly Plan'!$C$4:$BO$4)</f>
        <v>#REF!</v>
      </c>
      <c r="AJ37" t="e">
        <f>MATCH(AJ2,'Yearly Plan'!$C$4:$BO$4)</f>
        <v>#REF!</v>
      </c>
      <c r="AK37" t="e">
        <f>MATCH(AK2,'Yearly Plan'!$C$4:$BO$4)</f>
        <v>#REF!</v>
      </c>
      <c r="AL37" t="e">
        <f>MATCH(AL2,'Yearly Plan'!$C$4:$BO$4)</f>
        <v>#REF!</v>
      </c>
      <c r="AM37" t="e">
        <f>MATCH(AM2,'Yearly Plan'!$C$4:$BO$4)</f>
        <v>#REF!</v>
      </c>
      <c r="AN37" t="e">
        <f>MATCH(AN2,'Yearly Plan'!$C$4:$BO$4)</f>
        <v>#REF!</v>
      </c>
      <c r="AO37" t="e">
        <f>MATCH(AO2,'Yearly Plan'!$C$4:$BO$4)</f>
        <v>#REF!</v>
      </c>
      <c r="AP37" t="e">
        <f>MATCH(AP2,'Yearly Plan'!$C$4:$BO$4)</f>
        <v>#REF!</v>
      </c>
      <c r="AQ37" t="e">
        <f>MATCH(AQ2,'Yearly Plan'!$C$4:$BO$4)</f>
        <v>#REF!</v>
      </c>
      <c r="AR37" t="e">
        <f>MATCH(AR2,'Yearly Plan'!$C$4:$BO$4)</f>
        <v>#REF!</v>
      </c>
      <c r="AS37" t="e">
        <f>MATCH(AS2,'Yearly Plan'!$C$4:$BO$4)</f>
        <v>#REF!</v>
      </c>
      <c r="AT37" t="e">
        <f>MATCH(AT2,'Yearly Plan'!$C$4:$BO$4)</f>
        <v>#REF!</v>
      </c>
      <c r="AU37" t="e">
        <f>MATCH(AU2,'Yearly Plan'!$C$4:$BO$4)</f>
        <v>#REF!</v>
      </c>
      <c r="AV37" t="e">
        <f>MATCH(AV2,'Yearly Plan'!$C$4:$BO$4)</f>
        <v>#REF!</v>
      </c>
      <c r="AW37" t="e">
        <f>MATCH(AW2,'Yearly Plan'!$C$4:$BO$4)</f>
        <v>#REF!</v>
      </c>
      <c r="AX37" t="e">
        <f>MATCH(AX2,'Yearly Plan'!$C$4:$BO$4)</f>
        <v>#REF!</v>
      </c>
      <c r="AY37" t="e">
        <f>MATCH(AY2,'Yearly Plan'!$C$4:$BO$4)</f>
        <v>#REF!</v>
      </c>
      <c r="AZ37" t="e">
        <f>MATCH(AZ2,'Yearly Plan'!$C$4:$BO$4)</f>
        <v>#REF!</v>
      </c>
      <c r="BA37" t="e">
        <f>MATCH(BA2,'Yearly Plan'!$C$4:$BO$4)</f>
        <v>#REF!</v>
      </c>
      <c r="BB37" t="e">
        <f>MATCH(BB2,'Yearly Plan'!$C$4:$BO$4)</f>
        <v>#REF!</v>
      </c>
      <c r="BC37" t="e">
        <f>MATCH(BC2,'Yearly Plan'!$C$4:$BO$4)</f>
        <v>#REF!</v>
      </c>
      <c r="BD37" t="e">
        <f>MATCH(BD2,'Yearly Plan'!$C$4:$BO$4)</f>
        <v>#REF!</v>
      </c>
    </row>
    <row r="38" spans="2:3" ht="11.25">
      <c r="B38" t="s">
        <v>98</v>
      </c>
      <c r="C38" s="138">
        <f>YearlyStartDate</f>
        <v>41820</v>
      </c>
    </row>
    <row r="39" spans="2:3" ht="11.25">
      <c r="B39" t="s">
        <v>99</v>
      </c>
      <c r="C39" s="138">
        <f>EndDate</f>
        <v>42049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</dc:creator>
  <cp:keywords/>
  <dc:description/>
  <cp:lastModifiedBy>Richard Greer</cp:lastModifiedBy>
  <cp:lastPrinted>2012-07-30T10:13:17Z</cp:lastPrinted>
  <dcterms:created xsi:type="dcterms:W3CDTF">2011-10-05T08:18:16Z</dcterms:created>
  <dcterms:modified xsi:type="dcterms:W3CDTF">2016-07-07T10:54:32Z</dcterms:modified>
  <cp:category/>
  <cp:version/>
  <cp:contentType/>
  <cp:contentStatus/>
</cp:coreProperties>
</file>